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11"/>
  <workbookPr defaultThemeVersion="166925"/>
  <xr:revisionPtr revIDLastSave="0" documentId="8_{61F2A509-54D2-44F4-A56C-AAF2E5A1BAC9}" xr6:coauthVersionLast="47" xr6:coauthVersionMax="47" xr10:uidLastSave="{00000000-0000-0000-0000-000000000000}"/>
  <bookViews>
    <workbookView xWindow="240" yWindow="105" windowWidth="14805" windowHeight="8010" xr2:uid="{00000000-000D-0000-FFFF-FFFF00000000}"/>
  </bookViews>
  <sheets>
    <sheet name="Mapping" sheetId="1" r:id="rId1"/>
    <sheet name="Statistics" sheetId="3" r:id="rId2"/>
    <sheet name="Definitions" sheetId="2" r:id="rId3"/>
  </sheets>
  <definedNames>
    <definedName name="_xlnm._FilterDatabase" localSheetId="0" hidden="1">Mapping!$B$5:$L$5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3" l="1"/>
  <c r="B16" i="3"/>
  <c r="B17" i="3"/>
  <c r="B1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24" i="3"/>
  <c r="B12" i="3"/>
  <c r="C11" i="3"/>
  <c r="B70" i="3"/>
  <c r="C63" i="3" s="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B18" i="3" l="1"/>
  <c r="C17" i="3"/>
  <c r="C16" i="3"/>
  <c r="C15" i="3"/>
  <c r="C69" i="3"/>
  <c r="C36" i="3"/>
  <c r="C29" i="3"/>
  <c r="C38" i="3"/>
  <c r="C25" i="3"/>
  <c r="C26" i="3"/>
  <c r="C27" i="3"/>
  <c r="C28" i="3"/>
  <c r="C30" i="3"/>
  <c r="C31" i="3"/>
  <c r="C32" i="3"/>
  <c r="C33" i="3"/>
  <c r="C34" i="3"/>
  <c r="C35" i="3"/>
  <c r="C37" i="3"/>
  <c r="C39" i="3"/>
  <c r="C40" i="3"/>
  <c r="C41" i="3"/>
  <c r="C42" i="3"/>
  <c r="C43" i="3"/>
  <c r="C44" i="3"/>
  <c r="C45" i="3"/>
  <c r="C46" i="3"/>
  <c r="C47" i="3"/>
  <c r="C48" i="3"/>
  <c r="C49" i="3"/>
  <c r="C50" i="3"/>
  <c r="C51" i="3"/>
  <c r="C52" i="3"/>
  <c r="C53" i="3"/>
  <c r="C54" i="3"/>
  <c r="C55" i="3"/>
  <c r="C56" i="3"/>
  <c r="C57" i="3"/>
  <c r="C58" i="3"/>
  <c r="C59" i="3"/>
  <c r="C60" i="3"/>
  <c r="C61" i="3"/>
  <c r="C62" i="3"/>
  <c r="C64" i="3"/>
  <c r="C65" i="3"/>
  <c r="C66" i="3"/>
  <c r="C67" i="3"/>
  <c r="C68" i="3"/>
  <c r="C24" i="3"/>
  <c r="C70" i="3" s="1"/>
  <c r="C3" i="3"/>
  <c r="C4" i="3"/>
  <c r="C5" i="3"/>
  <c r="C6" i="3"/>
  <c r="C7" i="3"/>
  <c r="C8" i="3"/>
  <c r="C9" i="3"/>
  <c r="C10" i="3"/>
  <c r="C2" i="3"/>
  <c r="C12" i="3" s="1"/>
  <c r="C18" i="3" l="1"/>
  <c r="C14" i="3"/>
</calcChain>
</file>

<file path=xl/sharedStrings.xml><?xml version="1.0" encoding="utf-8"?>
<sst xmlns="http://schemas.openxmlformats.org/spreadsheetml/2006/main" count="2128" uniqueCount="518">
  <si>
    <t>Mapping exchange programs - Swedish Universities</t>
  </si>
  <si>
    <t>Last updated  230117</t>
  </si>
  <si>
    <t>Swedish University</t>
  </si>
  <si>
    <t>Exchange type</t>
  </si>
  <si>
    <t>American University</t>
  </si>
  <si>
    <t>State</t>
  </si>
  <si>
    <t>Year of initiation</t>
  </si>
  <si>
    <t>Agreement level</t>
  </si>
  <si>
    <t>Financing of outgoing exchange</t>
  </si>
  <si>
    <t>Balance in exchange</t>
  </si>
  <si>
    <t>Surrounding offers</t>
  </si>
  <si>
    <t>Marketing strategy</t>
  </si>
  <si>
    <t>Ambassadors</t>
  </si>
  <si>
    <t>History</t>
  </si>
  <si>
    <t>Chalmers University of Technology</t>
  </si>
  <si>
    <t>Summer school</t>
  </si>
  <si>
    <t>UC Berkeley</t>
  </si>
  <si>
    <t>California</t>
  </si>
  <si>
    <t>Program</t>
  </si>
  <si>
    <t>Industriell ekonomi betalar studieavgift på Berkeley</t>
  </si>
  <si>
    <t>Nej</t>
  </si>
  <si>
    <t>Marknadsförs mot Chalmerister</t>
  </si>
  <si>
    <t xml:space="preserve">The exchange started in 1987 as a cooperation between Industrial Engineering and Management at Chalmers University of Technology, Gothenburg, and University of California, Berkeley. Hans Björnsson, emeritus in Systems management at Chalmers as well as former professor at UC Berkeley and Stanford, was central in shaping and developing the exchange. Originally the exchange consisted of two obligatory Chalmers courses at UC Berkeley, customized for students at IE&amp;M. From 1996 one of the two courses was taken at Stanford. They were meant to complement the IE&amp;M program and the students read the same courses. </t>
  </si>
  <si>
    <t>TM lång</t>
  </si>
  <si>
    <t>CALIFORNIA POLYTECHNIC STATE UNIVERSITY</t>
  </si>
  <si>
    <t>Krav på balans under avtalsperioden</t>
  </si>
  <si>
    <t xml:space="preserve">Har spontant marknadsförts digitalt. </t>
  </si>
  <si>
    <t xml:space="preserve">Upprättades av Lennart Josefsson, professor på tillämpad Mekanik tack vara personliga kontakter. </t>
  </si>
  <si>
    <t>UNIVERSITY OF MINNESOTA</t>
  </si>
  <si>
    <t>Minnesota</t>
  </si>
  <si>
    <t>Universitetsövergripande</t>
  </si>
  <si>
    <t>Vet ej</t>
  </si>
  <si>
    <t>THE STATE UNIVERSITY OF NEW YORK AT BUFFALO</t>
  </si>
  <si>
    <t>New York</t>
  </si>
  <si>
    <t>Har haft aktiv ambassadör inom elektroområdet som marknadsfört utbytet varje år.</t>
  </si>
  <si>
    <t>SUNY Maritime College</t>
  </si>
  <si>
    <t>Inte än, inrättades i är.</t>
  </si>
  <si>
    <t>Etablerades genom kontakter/samarbete på institutionsnivå.</t>
  </si>
  <si>
    <t>UNIVERSITY OF SOUTH CAROLINA</t>
  </si>
  <si>
    <t>South Carolina</t>
  </si>
  <si>
    <t>Sommarjobb på Volvo i båda riktningarna</t>
  </si>
  <si>
    <t xml:space="preserve">Ja, i Hanif Chaudhry </t>
  </si>
  <si>
    <t xml:space="preserve">Upprättades 2019 genom personliga kontakter mellan Dean of Internationaisation, Hanif Chaudhry och Gustavo Perrusquía. Inkluderar även Capstone samarbete (se nedan). Initierades i dialog med Volvo. Har dessvärre inte kommit igång riktigt pga pandemin. </t>
  </si>
  <si>
    <t>UNIVERSITY OF WASHINGTON</t>
  </si>
  <si>
    <t>Washington</t>
  </si>
  <si>
    <t>Virituellt utbyte</t>
  </si>
  <si>
    <t>Projekt med studenter på vardera lärosäte tillsammans med Volvo Cars.</t>
  </si>
  <si>
    <t>Initierades av styrkeområde transport.</t>
  </si>
  <si>
    <t>Pennsylvania State University</t>
  </si>
  <si>
    <t>Pennsylvania</t>
  </si>
  <si>
    <t>Projekt med studenter på vardera lärosäte tillsammans med Volvo Group.</t>
  </si>
  <si>
    <t>Initierades av South Carolina/Hanif Chaudhry i dialog med Gustavo Perrusquía, Volvo Cars och Mikael Enelund från Maskinteknik.</t>
  </si>
  <si>
    <t>University of Gothenburg</t>
  </si>
  <si>
    <t>Kort mobilitet</t>
  </si>
  <si>
    <t>University of Delaware</t>
  </si>
  <si>
    <t>Delaware</t>
  </si>
  <si>
    <t>Institution</t>
  </si>
  <si>
    <t>Reguljärt</t>
  </si>
  <si>
    <t>Obalans</t>
  </si>
  <si>
    <t>Inga specifika just nu</t>
  </si>
  <si>
    <t>Studentportal, informationsträffar</t>
  </si>
  <si>
    <t>Institutionsspecifika</t>
  </si>
  <si>
    <t>Fysioterapi</t>
  </si>
  <si>
    <t>University of North Florida</t>
  </si>
  <si>
    <t>Florida</t>
  </si>
  <si>
    <t>Jämnt</t>
  </si>
  <si>
    <t>Koordinatorn är ute i 
aug/sept i klasserna, berättar om möjligheterna och sedan åker de på VT</t>
  </si>
  <si>
    <t xml:space="preserve">Specialistsjuksköterskestudenterna med inriktning 
anestesi läser ett ettårigt program. </t>
  </si>
  <si>
    <t>Winona State University</t>
  </si>
  <si>
    <t>Sjuksköterskeprogrammet, obalans pga icke-valbara kurser</t>
  </si>
  <si>
    <t>TM kort</t>
  </si>
  <si>
    <t>University of Iowa</t>
  </si>
  <si>
    <t>Iowa</t>
  </si>
  <si>
    <t xml:space="preserve">Läkarprogrammet, kontakter och avtal finns men är 
dessvärre i dagsläget utanför programmet eftersom läkarprogrammet inte har valbara kurser. Kan ändras. Studenter kommer för att göra kliniska rotationer (ej kurs). </t>
  </si>
  <si>
    <t>Johns Hopkins University</t>
  </si>
  <si>
    <t>Maryland</t>
  </si>
  <si>
    <t>Läkarprogrammet, kontakter och avtal finns men är 
dessvärre i dagsläget utanför programmet eftersom läkarprogrammet inte har valbara kurser. Kan ändras då ett nytt läkarprogram precis införts med förhoppningsvis valbara kurser.</t>
  </si>
  <si>
    <t>Texas Christian University</t>
  </si>
  <si>
    <t>Texas</t>
  </si>
  <si>
    <t>Lärarprogrammet</t>
  </si>
  <si>
    <t>California State University, Sacramento</t>
  </si>
  <si>
    <t>Garanterad bostad</t>
  </si>
  <si>
    <t>Studentportal, drop-in, fakultetsbesök, partnervård</t>
  </si>
  <si>
    <t>Utbytesambassadörsgrupp</t>
  </si>
  <si>
    <t>Samarbetet mellan GU och CSUS påbörjades 1992, välfungerande</t>
  </si>
  <si>
    <t>DC</t>
  </si>
  <si>
    <t>Lång historik skapat via International Centre och välfungerande sedan 2008, dock har flera personliga kontakter slutat</t>
  </si>
  <si>
    <t>Northeastern University Boston</t>
  </si>
  <si>
    <t>Massachusetts</t>
  </si>
  <si>
    <t>Nytt avtal</t>
  </si>
  <si>
    <t>Upprättat efter en Nordamerikapilot, sedan cementerat under en delegationsresa till USA:s östkust.</t>
  </si>
  <si>
    <t>University at Albany</t>
  </si>
  <si>
    <t>GU alumn arbetar där, studentportal, drop-in, fakultetsbesök, partnervård</t>
  </si>
  <si>
    <t>Har varit ett populärt lärosäte länge, men obalans pga för få studenter från Albany. Den nuvarande koordinatorn är GU alumn så arbetar på att skapa en närmare relation</t>
  </si>
  <si>
    <t>School of Visual Arts</t>
  </si>
  <si>
    <t>Vår konstnärliga fakultet har specifika behörighetskrav. 
Det är större söktryck från utresande (t.ex. 6 utresande 2021/22) än inresande, men avtalen har tacksamt förnyats av partnern.</t>
  </si>
  <si>
    <t>University of North Carolina at Chapel Hill</t>
  </si>
  <si>
    <t>North Carolina</t>
  </si>
  <si>
    <t>Deltog på GU:s sommarskola 22, studentportal, drop-in, fakultetsbesök, partnervård</t>
  </si>
  <si>
    <t>Finns även ett Double Degree. Upprättat efter en Nordamerikapilot, sedan cementerat under en delegationsresa till USA:s östkust.</t>
  </si>
  <si>
    <t>University of North Carolina at Wilmington</t>
  </si>
  <si>
    <t xml:space="preserve">Ett första MoU mellan GU och UNCW signerades redan 
1995. Det förnyades sedan år 2008 och sedan dess har studentutbytet varit aktivt i båda riktningar. </t>
  </si>
  <si>
    <t>SKEMA Business School (Raleigh Campus)</t>
  </si>
  <si>
    <t>Fakultet</t>
  </si>
  <si>
    <t>Business, Economics. 1 utresande 2022/23</t>
  </si>
  <si>
    <t>Shippensburg University</t>
  </si>
  <si>
    <t>Avtal pga historieprofessor som var på GU, har sedan haft gästföreläsare från GU. Svårt att locka GU studenter till mindre städer i USA</t>
  </si>
  <si>
    <t>The University of the Arts</t>
  </si>
  <si>
    <t>Vår konstnärliga fakultet har specifika behörighetskrav. 
Det är större söktryck på utresande än inresande, men avtalen har tacksamt förnyats av partnern.</t>
  </si>
  <si>
    <t>Besök från Penn State lite 
då och då som pratar med utresande studenter</t>
  </si>
  <si>
    <t>Juridik, en inresande 2021/22, två utresande 2022/23</t>
  </si>
  <si>
    <t>Rhode Island School of Design</t>
  </si>
  <si>
    <t>Rhode Island</t>
  </si>
  <si>
    <t>University of South Carolina</t>
  </si>
  <si>
    <t>Upprättat efter en Nordamerikapilot, sedan cementerat under en delegationsresa till USA:s östkust. Besökte GU första gången 2016/17.</t>
  </si>
  <si>
    <t>Darla Moore Business School (University of South Carolina)</t>
  </si>
  <si>
    <t>Business, Economics. 2 utresande 2022/23. Upprättat efter en Nordamerikapilot, sedan cementerat under en delegationsresa till USA:s östkust.</t>
  </si>
  <si>
    <t>University of Wisconsin Green Bay</t>
  </si>
  <si>
    <t>Wisconsin</t>
  </si>
  <si>
    <t>Endast för socialt arbete</t>
  </si>
  <si>
    <t>Jönköping University</t>
  </si>
  <si>
    <t>Northern Arizona University</t>
  </si>
  <si>
    <t>Arizona</t>
  </si>
  <si>
    <t>Reguljärt 1-1</t>
  </si>
  <si>
    <t>Studentmässor vid partneruniversitet</t>
  </si>
  <si>
    <t>University of Arkansas</t>
  </si>
  <si>
    <t>Arkansas</t>
  </si>
  <si>
    <t>California State University</t>
  </si>
  <si>
    <t>University of California, Davis - Graduate School of Management</t>
  </si>
  <si>
    <t>Florida State university</t>
  </si>
  <si>
    <t>University of Central Florida</t>
  </si>
  <si>
    <t>Georgia State University</t>
  </si>
  <si>
    <t>Georgia</t>
  </si>
  <si>
    <t>North Park University</t>
  </si>
  <si>
    <t>Illinois</t>
  </si>
  <si>
    <t>Southern Illinois University</t>
  </si>
  <si>
    <t>Wichita State University</t>
  </si>
  <si>
    <t>Kansas</t>
  </si>
  <si>
    <t>Loyola University</t>
  </si>
  <si>
    <t>Emmanuel College</t>
  </si>
  <si>
    <t>University of Michigan Dearborn</t>
  </si>
  <si>
    <t>Michigan</t>
  </si>
  <si>
    <t>St-Louis University</t>
  </si>
  <si>
    <t>Missouri</t>
  </si>
  <si>
    <t>Montana State University</t>
  </si>
  <si>
    <t>Montana</t>
  </si>
  <si>
    <t>New Jersey Institute of Technology</t>
  </si>
  <si>
    <t>New Jersey</t>
  </si>
  <si>
    <t>University of New Mexico, Albuquerque</t>
  </si>
  <si>
    <t>New Mexico</t>
  </si>
  <si>
    <t>Clarkson University</t>
  </si>
  <si>
    <t>North Carolina Agricultural and Technical State University</t>
  </si>
  <si>
    <t>The University of North Carolina at Chapel Hill</t>
  </si>
  <si>
    <t>University of North Carolina Wilmington</t>
  </si>
  <si>
    <t>University of Oklahoma</t>
  </si>
  <si>
    <t>Oklahoma</t>
  </si>
  <si>
    <t xml:space="preserve">Winthrop University </t>
  </si>
  <si>
    <t>South Dakota State University</t>
  </si>
  <si>
    <t>South Dakota</t>
  </si>
  <si>
    <t>Texas A&amp;M University</t>
  </si>
  <si>
    <t>Southern Utah University</t>
  </si>
  <si>
    <t>Utah</t>
  </si>
  <si>
    <t>University of Wisconsin at Milwaukee</t>
  </si>
  <si>
    <t>University of Wisconsin at Whitewater</t>
  </si>
  <si>
    <t>University of Wisconsin Platteville</t>
  </si>
  <si>
    <t>Övergripande svar JU: Försöker alltid hålla balansen och sticker det ut åt något håll försöker detta lösas så snart det går genom att minska eller höga antalet erbjudna platser</t>
  </si>
  <si>
    <t>Övergripande svar: Oftast har dessa avtal gått via akademiska kontakter, ibland via träffar på NAFSA eller besök på intressanta lärosäten i USA.</t>
  </si>
  <si>
    <t>Linköping University</t>
  </si>
  <si>
    <t>Double/Joint degree</t>
  </si>
  <si>
    <t>DePaul University</t>
  </si>
  <si>
    <t>Ja</t>
  </si>
  <si>
    <t>Ingår i "Atlantis-programmet", samarbete mellan två amerikanska lärosäten samt ECE Lyon i Frankrike samt LiU. Studenter får en examen från LiU och en från det amerikanska lärosätet. Varje lärosäte har en "Atlantis-direktör". Körs nu sedan 10+ år utan särskilda medel för stipendier osv. Företagsekonomi och IT är ämnesområdena. Skapades runt 2005.</t>
  </si>
  <si>
    <t>Western Illinois University</t>
  </si>
  <si>
    <t>Atlantis, som ovan</t>
  </si>
  <si>
    <t>Rutgers University</t>
  </si>
  <si>
    <t>Initierat av prof inom Tema Barn och mobiliteten är inom detta ämnesområde för lärar- och doktorander.</t>
  </si>
  <si>
    <t>Praktik</t>
  </si>
  <si>
    <t>Bellarmine University</t>
  </si>
  <si>
    <t>Kentucky</t>
  </si>
  <si>
    <t>Western Kentucky University</t>
  </si>
  <si>
    <t>SA utresande</t>
  </si>
  <si>
    <t>Stanford University</t>
  </si>
  <si>
    <t>2008?</t>
  </si>
  <si>
    <t>Plats köps av tekniska fakulteten.</t>
  </si>
  <si>
    <t>Indiana University Bloomington</t>
  </si>
  <si>
    <t>indiana</t>
  </si>
  <si>
    <t>Vädigt strikt balans, en IN en UT</t>
  </si>
  <si>
    <t>Akademisk koppling inom kog vet?</t>
  </si>
  <si>
    <t>Murray State University</t>
  </si>
  <si>
    <t>,</t>
  </si>
  <si>
    <t>Salisbury University</t>
  </si>
  <si>
    <t>University of Massachusetts (Amherst)</t>
  </si>
  <si>
    <t>Obalans så ingen utgående mobilet möjlig</t>
  </si>
  <si>
    <t xml:space="preserve">Äldre avtal som inte har något slutdatum. Ingen aktivitet under flera år. </t>
  </si>
  <si>
    <t>University of Minnesota</t>
  </si>
  <si>
    <t xml:space="preserve">Lärare i företagsekonomi besökte NJIT under 2012. Avtal skrevs som ett resultat av besöket. </t>
  </si>
  <si>
    <t>University of New Mexico</t>
  </si>
  <si>
    <t>Western Carolina University</t>
  </si>
  <si>
    <t>North Dakota State University</t>
  </si>
  <si>
    <t>North Dakota</t>
  </si>
  <si>
    <t>Case Western Reserve University</t>
  </si>
  <si>
    <t>Ohio</t>
  </si>
  <si>
    <t>Skapat via akademiska kontakter inom kognitionsvetenskap</t>
  </si>
  <si>
    <t>Willamette University</t>
  </si>
  <si>
    <t>Oregon</t>
  </si>
  <si>
    <t>Medlemmar i nätverket ETEN där LiU (lärarutb) också är medlemmar.</t>
  </si>
  <si>
    <t>Washington State University</t>
  </si>
  <si>
    <t>Stipendier från STINT, Erasmus</t>
  </si>
  <si>
    <t>Första kontakt tog UWS med LiU under konferensen NAFSA. Samarbetet har sedan utvecklats och lärosätena har fått medel via STINT och Erasmus ICM (International Credit Mobility). Representant från UWS har besökt LiU vid flera tillfällen.</t>
  </si>
  <si>
    <t>West Virginia University</t>
  </si>
  <si>
    <t>West Virgina</t>
  </si>
  <si>
    <t>Äldre avtal utan slutdatum</t>
  </si>
  <si>
    <t>Luleå University of Technology</t>
  </si>
  <si>
    <t>California State Fullerton</t>
  </si>
  <si>
    <t>mandatory insurance ska köpas från Fullerton (ca 750USD),  TOEFL test (300USD)</t>
  </si>
  <si>
    <t>balans jätteviktigt</t>
  </si>
  <si>
    <t>nej</t>
  </si>
  <si>
    <t>Popular, så att ingen marknadsföring krävs</t>
  </si>
  <si>
    <t>inga</t>
  </si>
  <si>
    <t>Colorado School of Mines</t>
  </si>
  <si>
    <t>Colorado</t>
  </si>
  <si>
    <t>mandatory insurance ska köpas från Mines (ca 1200USD), Mandatory student fees (1300USD), Dualingo test (50USD)</t>
  </si>
  <si>
    <t>balans viktigt (vi får skicka så många som vi tar emot)</t>
  </si>
  <si>
    <t>Brukar rikta sig bara mot Civil Engineering studenter</t>
  </si>
  <si>
    <t>University of Minnesota Duluth</t>
  </si>
  <si>
    <t>1996?</t>
  </si>
  <si>
    <t>mandatory insurance ska köpas från Duluth (ca 1200USD), Dualingo test (50USD)</t>
  </si>
  <si>
    <t>balans viktigt (dock kommer vi förmodligen inte skicka studenter dit i framtiden)</t>
  </si>
  <si>
    <t>Studenterna brukar inte välja universitetet</t>
  </si>
  <si>
    <t>University of Nebrask at Omaha</t>
  </si>
  <si>
    <t>Nebraska</t>
  </si>
  <si>
    <t>mandatory insurance ska köpas från UNO (ca 200USD)</t>
  </si>
  <si>
    <t>balans viktigt</t>
  </si>
  <si>
    <t>inga extra avgifter</t>
  </si>
  <si>
    <t>balans krävs, dock vi får alltid skicka fler</t>
  </si>
  <si>
    <t>Clarkson har varit ett part länge och marknadsföringen krävs inte då Clarkson erbjuder bra kurser</t>
  </si>
  <si>
    <t>Koordinatorn vid Clarkson</t>
  </si>
  <si>
    <t>Ingen information</t>
  </si>
  <si>
    <t>Western Washington University</t>
  </si>
  <si>
    <t>balans viktigt dock får vi skicka fler än vad vi tar emot</t>
  </si>
  <si>
    <t>bra sökning från LTU studenter, så att ingen marknadsföring krävs</t>
  </si>
  <si>
    <t>Mälardalen University</t>
  </si>
  <si>
    <t xml:space="preserve">Univ of Central Florida </t>
  </si>
  <si>
    <t>Ali Gordon, Ali.Gordon@ucf.edu</t>
  </si>
  <si>
    <t>Univ of Maryland Baltimore County</t>
  </si>
  <si>
    <t xml:space="preserve">Univ of Wisconsin - Milwaukee        </t>
  </si>
  <si>
    <t>Penn State University</t>
  </si>
  <si>
    <t>Volvo Academic Partner Program</t>
  </si>
  <si>
    <t>ja</t>
  </si>
  <si>
    <t>Sean Brennan, snb10@psu.edu  Michael Casper, mcc4@psu.edu</t>
  </si>
  <si>
    <t xml:space="preserve"> Ett gemensamt projekt med Chalmers, Penn State och företagen Volvo och Renova, för att bygga en sophämtningsrpbot, se https://www.volvogroup.com/se/news-and-media/news/2015/sep/news-150980.html </t>
  </si>
  <si>
    <t>Mid Sweden University</t>
  </si>
  <si>
    <t>Alaska Pacific University</t>
  </si>
  <si>
    <t>Alaska</t>
  </si>
  <si>
    <t>North2North medlem sedan 2004</t>
  </si>
  <si>
    <t xml:space="preserve">Ett begränsat antal Waivers fördelas mellan de svenska lärosätena inom nätverket, inga avgifter utöver medlemsavgiften till Uarctic. </t>
  </si>
  <si>
    <t>Inga utbyten än</t>
  </si>
  <si>
    <t>Möjlighet till tuition waiver och stipendium, alt. Endast waiver</t>
  </si>
  <si>
    <t>North2North programmet som helhet marknadsförs genom egna informationssatsningar om utbytesmöjligheter. (webinarier, föreläsningar, webb och sociala medier)</t>
  </si>
  <si>
    <t>University of Alaska Anchorage</t>
  </si>
  <si>
    <t>North2North medlem sedan 2005</t>
  </si>
  <si>
    <t>4 UT/0 IN</t>
  </si>
  <si>
    <t>University of Alaska Fairbanks</t>
  </si>
  <si>
    <t>North2North medlem sedan 2006</t>
  </si>
  <si>
    <t>2 UT/0 IN</t>
  </si>
  <si>
    <t>Coe College</t>
  </si>
  <si>
    <t>1-1 utbyte eftersträvas, inga avgifter</t>
  </si>
  <si>
    <t>40 UT/33 IN</t>
  </si>
  <si>
    <t>Möjlighet att söka stipendium från studentkåren</t>
  </si>
  <si>
    <t>Marknadsförs genom egna informationssatsningar om utbytesmöjligheter.</t>
  </si>
  <si>
    <t>University of New England</t>
  </si>
  <si>
    <t>Maine</t>
  </si>
  <si>
    <t>North2North medlem sedan 2007</t>
  </si>
  <si>
    <t>University of Southern Maine</t>
  </si>
  <si>
    <t>North2North medlem sedan 2008</t>
  </si>
  <si>
    <t>Austin Peay State University</t>
  </si>
  <si>
    <t>Tennessee</t>
  </si>
  <si>
    <t>51 UT/44 IN</t>
  </si>
  <si>
    <t>En hel del lärarutbyten genom åren. De besökte oss senast 2018. Marknadsförs genom egna informationssatsningar.</t>
  </si>
  <si>
    <t>Har funnits en ambassadör, men hon gick i pension från Austin Peay för ett antal år sedan. Avtalet har ändå fortlöpt väl sedan dess.</t>
  </si>
  <si>
    <t>Avtalet upprättades på inititav av ambassdören som är svenska och har bott i Sundsvall. En hel del lärarutbyten under årens lopp. De besökte oss senast juni 2018.</t>
  </si>
  <si>
    <t>University of Washington</t>
  </si>
  <si>
    <t>North2North medlem sedan 2009</t>
  </si>
  <si>
    <t>Uppsala University</t>
  </si>
  <si>
    <t>Augustana College (Illinois)</t>
  </si>
  <si>
    <t>2012/13</t>
  </si>
  <si>
    <t>Ingen (troligtvis regljärt 1-1, se mail)</t>
  </si>
  <si>
    <t>Väldigt god</t>
  </si>
  <si>
    <t>Ingen</t>
  </si>
  <si>
    <t>Har tidigare varit på universitetsgemensam nivå, är nu på fakultetsnivå pga låg aktivetsgrad. Aktiviteten var framförallt inom humaniora</t>
  </si>
  <si>
    <t>Butler University</t>
  </si>
  <si>
    <t>Indiana</t>
  </si>
  <si>
    <t>2017/18</t>
  </si>
  <si>
    <t>Ingen känd historik</t>
  </si>
  <si>
    <t>Brandeis University</t>
  </si>
  <si>
    <t>2018/19</t>
  </si>
  <si>
    <t>University of Minnesota, Twin Cities</t>
  </si>
  <si>
    <t>2004/05</t>
  </si>
  <si>
    <t>University of Arizona</t>
  </si>
  <si>
    <t>1996/97</t>
  </si>
  <si>
    <t>Ingen särskild. Ingår i generella rekryteringscykeln för UU:s universitetsgemensamma utbytesavtal</t>
  </si>
  <si>
    <t>California State System</t>
  </si>
  <si>
    <t>1991/92</t>
  </si>
  <si>
    <t>University of Colorado at Boulder</t>
  </si>
  <si>
    <t>Acceptabel (utresande underskott)</t>
  </si>
  <si>
    <t>University of Maryland, College Park</t>
  </si>
  <si>
    <t>1992/93</t>
  </si>
  <si>
    <t>University of Miami</t>
  </si>
  <si>
    <t>1990/91</t>
  </si>
  <si>
    <t>University of South Florida</t>
  </si>
  <si>
    <t>University of Hawaii at Hilo</t>
  </si>
  <si>
    <t>Hawaii</t>
  </si>
  <si>
    <t>2005/06</t>
  </si>
  <si>
    <t>University of Illinois at Urbana-Champaign</t>
  </si>
  <si>
    <t>Purdue University</t>
  </si>
  <si>
    <t>University of Kansas</t>
  </si>
  <si>
    <t>1997/98</t>
  </si>
  <si>
    <t>St. John's University</t>
  </si>
  <si>
    <t>2000/01</t>
  </si>
  <si>
    <t>Boston College</t>
  </si>
  <si>
    <t>1998/99</t>
  </si>
  <si>
    <t>University of Massachusetts, Amherst</t>
  </si>
  <si>
    <t>University of Michigan</t>
  </si>
  <si>
    <t>1984/85</t>
  </si>
  <si>
    <t>Gustavus Adolphus College</t>
  </si>
  <si>
    <t>Stark anknytning till UU</t>
  </si>
  <si>
    <t>Ett av Uppsalas äldsta formella samarbeten</t>
  </si>
  <si>
    <t>Cornell University</t>
  </si>
  <si>
    <t>University of Rochester</t>
  </si>
  <si>
    <t>Ohio State University</t>
  </si>
  <si>
    <t>University of Oregon</t>
  </si>
  <si>
    <t>University of Texas at Austin</t>
  </si>
  <si>
    <t>University of Richmond</t>
  </si>
  <si>
    <t>Virgina</t>
  </si>
  <si>
    <t>1999/00</t>
  </si>
  <si>
    <t>KTH Royal Institute of Technology</t>
  </si>
  <si>
    <t>California Polytechnic State University</t>
  </si>
  <si>
    <t>Illinois Institute of Technology</t>
  </si>
  <si>
    <t>Iowa State University</t>
  </si>
  <si>
    <t>Parsons School of Design</t>
  </si>
  <si>
    <t>Rose-Hulman Institute of Technology</t>
  </si>
  <si>
    <t>Stevens Institute of Technology</t>
  </si>
  <si>
    <t>Worcester Polytechnic Institute</t>
  </si>
  <si>
    <t>Karolinska Institutet</t>
  </si>
  <si>
    <t>Albert Einstein College of Medicine</t>
  </si>
  <si>
    <t>Utbyte</t>
  </si>
  <si>
    <t>Fler utresande</t>
  </si>
  <si>
    <t>Utresande studenter kan erbjudas möjlighet att söka bostad. Inresande erbjuds möjlighet att söka bostad via KI Housing.</t>
  </si>
  <si>
    <t>Initierat av resp. ledning</t>
  </si>
  <si>
    <t>Cornell University, Weill Cornell Medical College</t>
  </si>
  <si>
    <t>Utbyte (ansökningsavgift för KI-studenter)</t>
  </si>
  <si>
    <t>Balans</t>
  </si>
  <si>
    <t>Inresande erbjuds möjlighet att söka bostad via KI Housing</t>
  </si>
  <si>
    <t>Initierat av akademisk företrädare Cornell</t>
  </si>
  <si>
    <t>Mayo Medical School</t>
  </si>
  <si>
    <t>2020 (1999-2004)</t>
  </si>
  <si>
    <t xml:space="preserve">Fler utresande </t>
  </si>
  <si>
    <t>Årlig gemensam konferens</t>
  </si>
  <si>
    <t>KI-övergripande samarbete som lett till utbytesavtal</t>
  </si>
  <si>
    <t>Northwestern University Feinberg School of Medicine</t>
  </si>
  <si>
    <t xml:space="preserve">Utbyte (kräver att KI-studenter tecknar försäkring) </t>
  </si>
  <si>
    <t>Fler inresande</t>
  </si>
  <si>
    <t>Initierat av partneruniversitetet</t>
  </si>
  <si>
    <t>Nova Southeastern University</t>
  </si>
  <si>
    <t>Initierat av Nova</t>
  </si>
  <si>
    <t>Seton Hall University School of Health and Medical Sciences</t>
  </si>
  <si>
    <t>Initierat av logopedprogrammet</t>
  </si>
  <si>
    <t>Tufts University</t>
  </si>
  <si>
    <t>University of California Los Angeles UCLA School of Medicine</t>
  </si>
  <si>
    <t>Initierat av KI under delegationsbesök vid flera universitet i USA</t>
  </si>
  <si>
    <t>University of Illinois Chicago</t>
  </si>
  <si>
    <t xml:space="preserve">Något fler utresande </t>
  </si>
  <si>
    <t>University of Illinois Urbana Champaign</t>
  </si>
  <si>
    <t>Initierat i samarbete med SU</t>
  </si>
  <si>
    <t>Initierat av en gästprofessor från Iowa vid KI</t>
  </si>
  <si>
    <t>Internationell koordinator vid partneruniversitetet, stipendier till Minnesotastudenter</t>
  </si>
  <si>
    <t>Initierat av KI under delegationsbesök/programföreträdare</t>
  </si>
  <si>
    <t>Other</t>
  </si>
  <si>
    <t>National Institutes of Health (*)</t>
  </si>
  <si>
    <t xml:space="preserve">2017-2022 </t>
  </si>
  <si>
    <t>Inresande är registrerade doktorander och erbjuds samma som alla KI-doktorander</t>
  </si>
  <si>
    <t>Akademisk koordinator vid partneruniversitetet</t>
  </si>
  <si>
    <t>Forskarutbildningsavtal, första MoU tecknades 2001 och har kontinuerligt förnyats sedan dess</t>
  </si>
  <si>
    <t>2016-2021</t>
  </si>
  <si>
    <t>Internationell koordinator vid partneruniversitetet</t>
  </si>
  <si>
    <t>Forskningsavtal tecknat med hänvisning till tidigare samarbetsavtal initierade 2009</t>
  </si>
  <si>
    <t>2017-</t>
  </si>
  <si>
    <t>Forskningsavtal</t>
  </si>
  <si>
    <t>The Rockefeller University</t>
  </si>
  <si>
    <t>2018-2021</t>
  </si>
  <si>
    <t>Forskningsavtal sedan 2013</t>
  </si>
  <si>
    <t>The Rockefeller University (**)</t>
  </si>
  <si>
    <t>The University of Texas MD Anderson Cancer Center</t>
  </si>
  <si>
    <t>University of Michigan - School of Nursing</t>
  </si>
  <si>
    <t>2021-</t>
  </si>
  <si>
    <t>(*) vet ej hur definiera utbytestyp. MoU är på forskarutbildningsnivå och utbytet på 18 månader ska ske under en 4-årsperiod</t>
  </si>
  <si>
    <t xml:space="preserve">(**) vet ej hur definiera utbytestyp. Postdocavtal, dvs utbytet är på 2 år. </t>
  </si>
  <si>
    <t>Lund University</t>
  </si>
  <si>
    <t>TM (båda kort och lång)</t>
  </si>
  <si>
    <t>Connecticut</t>
  </si>
  <si>
    <t>SA inresande</t>
  </si>
  <si>
    <t>Linnaeus University</t>
  </si>
  <si>
    <t>TM Kort/TM Lång</t>
  </si>
  <si>
    <t>Bemidji State University</t>
  </si>
  <si>
    <t>Reguljärt 1-1 utbyte</t>
  </si>
  <si>
    <t>Försöker markadsföra våra avtal genom att delta med material i studenmässor på universietet, genom att uppmuntra till lärar- och administratörsutbyte. Har. haft egna medel att söka för detta. Svaret gäller för alla våra avtal.</t>
  </si>
  <si>
    <t>Flera av våra partners har en utsedd person som är academic liason för vårt samarbete men vi har inte en komplett bild över vilka. Svaret gäller för alla universitet.</t>
  </si>
  <si>
    <t>Ber att få återkomma, det blir många, långa beskrivningar annars;) Svaret gäller för alla universitet.</t>
  </si>
  <si>
    <t>Central Connecticut State University</t>
  </si>
  <si>
    <t>University of Central Missouri</t>
  </si>
  <si>
    <t>Clark University</t>
  </si>
  <si>
    <t>Western Michigan University</t>
  </si>
  <si>
    <t>Hawaii Pacific University</t>
  </si>
  <si>
    <t>Kansas State University</t>
  </si>
  <si>
    <t>San Francisco State University</t>
  </si>
  <si>
    <t xml:space="preserve">University of Scranton </t>
  </si>
  <si>
    <t>East Carolina University</t>
  </si>
  <si>
    <t>Western Oregon University</t>
  </si>
  <si>
    <t>Louisiana State University</t>
  </si>
  <si>
    <t>Louisiana</t>
  </si>
  <si>
    <t>Universith of North Carolina Greensboro</t>
  </si>
  <si>
    <t>University of North Carolina at Pembroke</t>
  </si>
  <si>
    <t>Saint Louis University</t>
  </si>
  <si>
    <t>Gardner-Webb University</t>
  </si>
  <si>
    <t>Eastern Illinois University</t>
  </si>
  <si>
    <t>George Mason University</t>
  </si>
  <si>
    <t>Northern Michigan University</t>
  </si>
  <si>
    <t>Georgia College and State University</t>
  </si>
  <si>
    <t>North Central College</t>
  </si>
  <si>
    <t>Mercer University</t>
  </si>
  <si>
    <t>Otterbein University</t>
  </si>
  <si>
    <t>Arizona State University</t>
  </si>
  <si>
    <t>University of Wisconsin Eau Claire</t>
  </si>
  <si>
    <t>University of Wyoming</t>
  </si>
  <si>
    <t>Wyoming</t>
  </si>
  <si>
    <t>University of Wisconsin - La Crosse</t>
  </si>
  <si>
    <t>California State University, Chico</t>
  </si>
  <si>
    <t>The State University of New York at Oneonta</t>
  </si>
  <si>
    <t>Bethany College</t>
  </si>
  <si>
    <t>Cedar Crest College</t>
  </si>
  <si>
    <t>Georgia Southern University</t>
  </si>
  <si>
    <t>University of Missouri</t>
  </si>
  <si>
    <t>ArtCenter College of Design</t>
  </si>
  <si>
    <t>Wright State University</t>
  </si>
  <si>
    <t>University of the Pacific</t>
  </si>
  <si>
    <t>Kennesaw State University</t>
  </si>
  <si>
    <t>Juniata College</t>
  </si>
  <si>
    <t>Stockholm University</t>
  </si>
  <si>
    <t>North2North*</t>
  </si>
  <si>
    <t>Ingår i UArctic. SU blev medlem i nätverket 2007</t>
  </si>
  <si>
    <t>New York University</t>
  </si>
  <si>
    <t>Ej krav år för år</t>
  </si>
  <si>
    <t>Rutgers State University of New Jersey</t>
  </si>
  <si>
    <t>San Diego State University</t>
  </si>
  <si>
    <t>University of Alaska, Anchorage</t>
  </si>
  <si>
    <t>North2North</t>
  </si>
  <si>
    <t>Ingår i UArctic</t>
  </si>
  <si>
    <t>University of Alaska, Fairbanks</t>
  </si>
  <si>
    <t>University of Florida</t>
  </si>
  <si>
    <t>University of New England, Biddeford</t>
  </si>
  <si>
    <t>University of Vermont</t>
  </si>
  <si>
    <t>Vermont</t>
  </si>
  <si>
    <t xml:space="preserve">2021? </t>
  </si>
  <si>
    <t>State University of New York at New Palz</t>
  </si>
  <si>
    <t>Tulane University</t>
  </si>
  <si>
    <t>University of Illinois at Urbana Champaign</t>
  </si>
  <si>
    <t>**</t>
  </si>
  <si>
    <t>University of Western Michigan</t>
  </si>
  <si>
    <t xml:space="preserve">* Amerikanska universitet som ingår i N2N-nätverket tar ut avgifter men erbjuder ett visst antal fee waivers för inkommande studenter från universitet i UArctic-nätverket. </t>
  </si>
  <si>
    <t xml:space="preserve">** En fakultet samt två institutioner vid SU har avtal med U of Illinois UC. Tidigare fanns ett universitetsövergripande avtal. </t>
  </si>
  <si>
    <t>TM kort/lång</t>
  </si>
  <si>
    <t>Double/joint degree</t>
  </si>
  <si>
    <t>Category</t>
  </si>
  <si>
    <t xml:space="preserve">Exchange type </t>
  </si>
  <si>
    <t>Definition</t>
  </si>
  <si>
    <t>TM short</t>
  </si>
  <si>
    <t>Traditional mobility - semester exchange</t>
  </si>
  <si>
    <t>TM long</t>
  </si>
  <si>
    <t>Traditional mobility - year-long exchange</t>
  </si>
  <si>
    <t>Short mobility</t>
  </si>
  <si>
    <t>Exchange shorter than a full semester</t>
  </si>
  <si>
    <t>SA outgoing</t>
  </si>
  <si>
    <t xml:space="preserve">Study abroad outgoing - agreement in which a payment is required by the university to send students on exchange </t>
  </si>
  <si>
    <t>SA ingoing</t>
  </si>
  <si>
    <t xml:space="preserve">Study abroad incoming - agreement in which a university receives a payment when accepting incoming exchange students 
</t>
  </si>
  <si>
    <t>Internship</t>
  </si>
  <si>
    <t>Virtual exchange</t>
  </si>
  <si>
    <t>Double degree</t>
  </si>
  <si>
    <t>Please, elaborate</t>
  </si>
  <si>
    <t>Universitywide</t>
  </si>
  <si>
    <t>Faculty</t>
  </si>
  <si>
    <t>1-1 exchange or are any other costs involved in the exchange?</t>
  </si>
  <si>
    <t>Are there any requirements of balance between incoming and outgoing students within the agreement?</t>
  </si>
  <si>
    <t>Are any surrounding offers involved in the agreement? For example, scholarships, guaranteed accommodation. If yes, does the offer apply for both incoming and outgoing students?</t>
  </si>
  <si>
    <t>Is there a marketing strategy to promote the agreement? This could for example include being present at career fairs</t>
  </si>
  <si>
    <t>Is there an ambassador present at the American university who is actively promoting the agreement?</t>
  </si>
  <si>
    <t xml:space="preserve">How was the agreement initiated?
</t>
  </si>
  <si>
    <t>Kategorier</t>
  </si>
  <si>
    <t>Utbytestyp</t>
  </si>
  <si>
    <t>Beskrivning</t>
  </si>
  <si>
    <t>Traditionell mobilitet kort - terminsutbyte</t>
  </si>
  <si>
    <t>Traditionell mobilitet lång - helårsutbyte</t>
  </si>
  <si>
    <t>Mobilitet som är kortate än en termin</t>
  </si>
  <si>
    <t>Study abroad utresande - avtal där lärosätet betalar för att skicka sina studenter på utbyte</t>
  </si>
  <si>
    <t>Study abroad inresande - avtal där lärosätet får betalt för att ta emot studenter på utbyte</t>
  </si>
  <si>
    <t>Avtalets nivå</t>
  </si>
  <si>
    <t>Finansiering av utgående utbyte</t>
  </si>
  <si>
    <t>Reguljärt 1-1 utbyte eller involveras några avgifter?</t>
  </si>
  <si>
    <t>Balans i utbytet</t>
  </si>
  <si>
    <t>Eventuella kommentarer kring krav på balans mellan inresande och utresande studenter</t>
  </si>
  <si>
    <t xml:space="preserve">Kringerbjudande  </t>
  </si>
  <si>
    <t>Innehåller avtalet några erbjudanden för deltagande studenter, exempelvis stipendier, erbjudande kring bostad eller dylikt? Om ja, erbjuds detta för ut- och inresande?</t>
  </si>
  <si>
    <t>Marknadsföringsstrategi</t>
  </si>
  <si>
    <t xml:space="preserve">Hur arbetas det med marknadsföring av avtalet? Exempelvis genom deltagande i studentmässor vid partnerlärosätet, genom lärarutbyten eller administratörsutbyten eller annat. </t>
  </si>
  <si>
    <t>Ambassadör</t>
  </si>
  <si>
    <t>Finns det en stark ambassadör på det amerikanska lärosätet som promotar avtalet?</t>
  </si>
  <si>
    <t>Historik</t>
  </si>
  <si>
    <t xml:space="preserve">Hur upprättades avtalet? Initierades det av partneruniversitetet eller egna lärosätet? Centralt inom ledningen eller kom initiativet från verksamheten/akademin?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</si>
</sst>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 00"/>
  </numFmts>
  <fonts count="13">
    <font>
      <sz val="11"/>
      <color theme="1"/>
      <name val="Calibri"/>
      <family val="2"/>
      <scheme val="minor"/>
    </font>
    <font>
      <i/>
      <sz val="16"/>
      <color theme="1"/>
      <name val="Calibri"/>
      <family val="2"/>
      <scheme val="minor"/>
    </font>
    <font>
      <b/>
      <sz val="11"/>
      <color theme="1"/>
      <name val="Calibri"/>
      <family val="2"/>
      <scheme val="minor"/>
    </font>
    <font>
      <sz val="11"/>
      <color rgb="FF444444"/>
      <name val="Calibri"/>
      <family val="2"/>
      <charset val="1"/>
    </font>
    <font>
      <b/>
      <sz val="11"/>
      <color rgb="FF000000"/>
      <name val="Calibri"/>
    </font>
    <font>
      <sz val="11"/>
      <color rgb="FF000000"/>
      <name val="Calibri"/>
      <family val="2"/>
    </font>
    <font>
      <sz val="11"/>
      <color rgb="FF000000"/>
      <name val="Calibri"/>
      <charset val="1"/>
    </font>
    <font>
      <sz val="11"/>
      <color rgb="FF000000"/>
      <name val="Calibri"/>
      <family val="2"/>
      <charset val="1"/>
    </font>
    <font>
      <sz val="12"/>
      <color theme="1"/>
      <name val="Calibri"/>
      <family val="2"/>
      <scheme val="minor"/>
    </font>
    <font>
      <b/>
      <sz val="16"/>
      <color theme="1"/>
      <name val="Calibri"/>
      <family val="2"/>
      <scheme val="minor"/>
    </font>
    <font>
      <sz val="11"/>
      <color rgb="FF444444"/>
      <name val="Calibri"/>
      <family val="2"/>
    </font>
    <font>
      <sz val="11"/>
      <color rgb="FF000000"/>
      <name val="Calibri"/>
      <family val="2"/>
      <scheme val="minor"/>
    </font>
    <font>
      <i/>
      <sz val="10"/>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E2EFDA"/>
        <bgColor indexed="64"/>
      </patternFill>
    </fill>
  </fills>
  <borders count="8">
    <border>
      <left/>
      <right/>
      <top/>
      <bottom/>
      <diagonal/>
    </border>
    <border>
      <left/>
      <right/>
      <top/>
      <bottom style="double">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2">
    <xf numFmtId="0" fontId="0" fillId="0" borderId="0"/>
    <xf numFmtId="0" fontId="8" fillId="0" borderId="0"/>
  </cellStyleXfs>
  <cellXfs count="57">
    <xf numFmtId="0" fontId="0" fillId="0" borderId="0" xfId="0"/>
    <xf numFmtId="0" fontId="6" fillId="0" borderId="0" xfId="0" applyFont="1"/>
    <xf numFmtId="0" fontId="0" fillId="0" borderId="1" xfId="0" applyBorder="1" applyAlignment="1">
      <alignment horizontal="center"/>
    </xf>
    <xf numFmtId="0" fontId="0" fillId="0" borderId="0" xfId="0" applyAlignment="1">
      <alignment horizontal="center"/>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xf>
    <xf numFmtId="0" fontId="0" fillId="0" borderId="0" xfId="0" applyAlignment="1">
      <alignment horizontal="left" vertical="top"/>
    </xf>
    <xf numFmtId="0" fontId="0" fillId="0" borderId="0" xfId="0" applyAlignment="1">
      <alignment vertical="top"/>
    </xf>
    <xf numFmtId="0" fontId="0" fillId="0" borderId="0" xfId="0" applyAlignment="1">
      <alignment vertical="top" wrapText="1"/>
    </xf>
    <xf numFmtId="164" fontId="0" fillId="0" borderId="0" xfId="0" applyNumberFormat="1" applyAlignment="1">
      <alignment vertical="top" wrapText="1"/>
    </xf>
    <xf numFmtId="0" fontId="9" fillId="2" borderId="2" xfId="0" applyFont="1" applyFill="1" applyBorder="1"/>
    <xf numFmtId="0" fontId="0" fillId="2" borderId="3" xfId="0" applyFill="1" applyBorder="1"/>
    <xf numFmtId="0" fontId="0" fillId="2" borderId="4" xfId="0" applyFill="1" applyBorder="1"/>
    <xf numFmtId="0" fontId="0" fillId="2" borderId="5" xfId="0" applyFill="1" applyBorder="1"/>
    <xf numFmtId="0" fontId="2" fillId="2" borderId="4" xfId="0" applyFont="1" applyFill="1" applyBorder="1"/>
    <xf numFmtId="0" fontId="2" fillId="2" borderId="5" xfId="0" applyFont="1" applyFill="1" applyBorder="1"/>
    <xf numFmtId="0" fontId="2" fillId="2" borderId="4" xfId="0" applyFont="1" applyFill="1" applyBorder="1" applyAlignment="1">
      <alignment horizontal="left"/>
    </xf>
    <xf numFmtId="0" fontId="0" fillId="2" borderId="5" xfId="0" applyFill="1" applyBorder="1" applyAlignment="1">
      <alignment wrapText="1"/>
    </xf>
    <xf numFmtId="0" fontId="4" fillId="2" borderId="4" xfId="0" applyFont="1" applyFill="1" applyBorder="1"/>
    <xf numFmtId="0" fontId="4" fillId="2" borderId="6" xfId="0" applyFont="1" applyFill="1" applyBorder="1"/>
    <xf numFmtId="0" fontId="5" fillId="0" borderId="0" xfId="0" applyFont="1" applyAlignment="1">
      <alignment horizontal="left" vertical="top"/>
    </xf>
    <xf numFmtId="0" fontId="8" fillId="0" borderId="0" xfId="1" applyAlignment="1">
      <alignment horizontal="left" vertical="top"/>
    </xf>
    <xf numFmtId="0" fontId="8" fillId="0" borderId="0" xfId="1" applyAlignment="1">
      <alignment horizontal="left"/>
    </xf>
    <xf numFmtId="0" fontId="0" fillId="0" borderId="4" xfId="0" applyBorder="1"/>
    <xf numFmtId="10" fontId="0" fillId="0" borderId="0" xfId="0" applyNumberFormat="1"/>
    <xf numFmtId="0" fontId="0" fillId="3" borderId="0" xfId="0" applyFill="1" applyAlignment="1">
      <alignment horizontal="left"/>
    </xf>
    <xf numFmtId="0" fontId="8" fillId="3" borderId="0" xfId="1" applyFill="1" applyAlignment="1">
      <alignment horizontal="left"/>
    </xf>
    <xf numFmtId="0" fontId="5" fillId="3" borderId="0" xfId="0" applyFont="1" applyFill="1" applyAlignment="1">
      <alignment horizontal="left"/>
    </xf>
    <xf numFmtId="0" fontId="0" fillId="3" borderId="0" xfId="0" applyFill="1" applyAlignment="1">
      <alignment horizontal="left" vertical="top"/>
    </xf>
    <xf numFmtId="0" fontId="0" fillId="3" borderId="0" xfId="0" applyFill="1"/>
    <xf numFmtId="0" fontId="11" fillId="0" borderId="0" xfId="0" applyFont="1" applyAlignment="1">
      <alignment horizontal="left" vertical="top"/>
    </xf>
    <xf numFmtId="14" fontId="11" fillId="0" borderId="0" xfId="0" applyNumberFormat="1" applyFont="1" applyAlignment="1">
      <alignment horizontal="left" vertical="top"/>
    </xf>
    <xf numFmtId="0" fontId="11" fillId="0" borderId="0" xfId="0" applyFont="1" applyAlignment="1">
      <alignment horizontal="left" vertical="center"/>
    </xf>
    <xf numFmtId="0" fontId="1" fillId="2" borderId="0" xfId="0" applyFont="1" applyFill="1" applyAlignment="1">
      <alignment vertical="center"/>
    </xf>
    <xf numFmtId="0" fontId="0" fillId="2" borderId="0" xfId="0" applyFill="1"/>
    <xf numFmtId="0" fontId="12" fillId="2" borderId="0" xfId="0" applyFont="1" applyFill="1" applyAlignment="1">
      <alignment vertical="center"/>
    </xf>
    <xf numFmtId="0" fontId="2" fillId="0" borderId="0" xfId="0" applyFont="1" applyAlignment="1">
      <alignment horizontal="center"/>
    </xf>
    <xf numFmtId="0" fontId="3" fillId="0" borderId="0" xfId="0" applyFont="1" applyAlignment="1">
      <alignment horizontal="left"/>
    </xf>
    <xf numFmtId="0" fontId="0" fillId="2" borderId="0" xfId="0" applyFill="1" applyAlignment="1">
      <alignment horizontal="left"/>
    </xf>
    <xf numFmtId="0" fontId="1" fillId="2" borderId="0" xfId="0" applyFont="1" applyFill="1" applyAlignment="1">
      <alignment horizontal="left" vertical="center"/>
    </xf>
    <xf numFmtId="14" fontId="0" fillId="0" borderId="0" xfId="0" applyNumberFormat="1" applyAlignment="1">
      <alignment horizontal="left"/>
    </xf>
    <xf numFmtId="0" fontId="0" fillId="0" borderId="0" xfId="0" applyAlignment="1">
      <alignment horizontal="left" vertical="center"/>
    </xf>
    <xf numFmtId="14" fontId="11" fillId="0" borderId="0" xfId="0" applyNumberFormat="1" applyFont="1" applyAlignment="1">
      <alignment horizontal="left" vertical="center"/>
    </xf>
    <xf numFmtId="0" fontId="11" fillId="0" borderId="5" xfId="0" applyFont="1" applyBorder="1"/>
    <xf numFmtId="0" fontId="0" fillId="2" borderId="7" xfId="0" applyFill="1" applyBorder="1"/>
    <xf numFmtId="0" fontId="11" fillId="2" borderId="5" xfId="0" applyFont="1" applyFill="1" applyBorder="1"/>
    <xf numFmtId="0" fontId="11" fillId="2" borderId="5" xfId="0" applyFont="1" applyFill="1" applyBorder="1" applyAlignment="1">
      <alignment wrapText="1"/>
    </xf>
    <xf numFmtId="43" fontId="0" fillId="0" borderId="0" xfId="0" applyNumberFormat="1" applyAlignment="1">
      <alignment horizontal="left"/>
    </xf>
    <xf numFmtId="16" fontId="0" fillId="0" borderId="0" xfId="0" applyNumberFormat="1" applyAlignment="1">
      <alignment horizontal="left"/>
    </xf>
    <xf numFmtId="0" fontId="7" fillId="0" borderId="0" xfId="0" applyFont="1" applyAlignment="1">
      <alignment horizontal="left"/>
    </xf>
    <xf numFmtId="0" fontId="5" fillId="0" borderId="0" xfId="0" applyFont="1" applyAlignment="1">
      <alignment horizontal="left"/>
    </xf>
    <xf numFmtId="0" fontId="10" fillId="0" borderId="0" xfId="0" applyFont="1" applyAlignment="1">
      <alignment horizontal="left"/>
    </xf>
    <xf numFmtId="0" fontId="0" fillId="0" borderId="1" xfId="0" applyBorder="1" applyAlignment="1">
      <alignment horizontal="center" vertical="top"/>
    </xf>
    <xf numFmtId="0" fontId="0" fillId="2" borderId="7" xfId="0" applyFill="1" applyBorder="1" applyAlignment="1">
      <alignment wrapText="1"/>
    </xf>
    <xf numFmtId="0" fontId="0" fillId="0" borderId="1" xfId="0" applyFont="1" applyBorder="1" applyAlignment="1">
      <alignment horizontal="center"/>
    </xf>
  </cellXfs>
  <cellStyles count="2">
    <cellStyle name="Normal" xfId="0" builtinId="0"/>
    <cellStyle name="Normal 2" xfId="1" xr:uid="{9458C936-1E0F-4F10-9C33-EB5A1D2A79E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8"/>
  <sheetViews>
    <sheetView tabSelected="1" workbookViewId="0">
      <pane xSplit="1" topLeftCell="B1" activePane="topRight" state="frozen"/>
      <selection pane="topRight" activeCell="C3" sqref="C3"/>
    </sheetView>
  </sheetViews>
  <sheetFormatPr defaultRowHeight="15"/>
  <cols>
    <col min="1" max="1" width="33.28515625" customWidth="1"/>
    <col min="2" max="2" width="32.85546875" style="7" customWidth="1"/>
    <col min="3" max="3" width="63.42578125" style="8" customWidth="1"/>
    <col min="4" max="4" width="46.140625" style="7" customWidth="1"/>
    <col min="5" max="5" width="31.28515625" style="7" customWidth="1"/>
    <col min="6" max="6" width="25.42578125" style="7" customWidth="1"/>
    <col min="7" max="7" width="113.85546875" style="7" customWidth="1"/>
    <col min="8" max="8" width="74.85546875" style="7" customWidth="1"/>
    <col min="9" max="9" width="65.85546875" style="7" customWidth="1"/>
    <col min="10" max="10" width="142.28515625" style="7" customWidth="1"/>
    <col min="11" max="11" width="118.28515625" bestFit="1" customWidth="1"/>
    <col min="12" max="12" width="255.7109375" bestFit="1" customWidth="1"/>
  </cols>
  <sheetData>
    <row r="1" spans="1:12" s="36" customFormat="1" ht="15" customHeight="1">
      <c r="B1" s="40"/>
      <c r="C1" s="35"/>
      <c r="D1" s="35"/>
      <c r="E1" s="41"/>
      <c r="F1" s="41"/>
      <c r="G1" s="41"/>
      <c r="H1" s="41"/>
      <c r="I1" s="41"/>
      <c r="J1" s="41"/>
      <c r="K1" s="35"/>
      <c r="L1" s="35"/>
    </row>
    <row r="2" spans="1:12" s="36" customFormat="1" ht="20.25" customHeight="1">
      <c r="B2" s="41"/>
      <c r="C2" s="35" t="s">
        <v>0</v>
      </c>
      <c r="D2" s="35"/>
      <c r="E2" s="41"/>
      <c r="F2" s="41"/>
      <c r="G2" s="41"/>
      <c r="H2" s="41"/>
      <c r="I2" s="41"/>
      <c r="J2" s="41"/>
      <c r="K2" s="35"/>
      <c r="L2" s="35"/>
    </row>
    <row r="3" spans="1:12" s="36" customFormat="1" ht="15" customHeight="1">
      <c r="B3" s="41"/>
      <c r="C3" s="37" t="s">
        <v>1</v>
      </c>
      <c r="D3" s="35"/>
      <c r="E3" s="41"/>
      <c r="F3" s="41"/>
      <c r="G3" s="41"/>
      <c r="H3" s="41"/>
      <c r="I3" s="41"/>
      <c r="J3" s="41"/>
      <c r="K3" s="35"/>
      <c r="L3" s="35"/>
    </row>
    <row r="4" spans="1:12" s="36" customFormat="1" ht="15" customHeight="1">
      <c r="B4" s="41"/>
      <c r="C4" s="35"/>
      <c r="D4" s="35"/>
      <c r="E4" s="41"/>
      <c r="F4" s="41"/>
      <c r="G4" s="41"/>
      <c r="H4" s="41"/>
      <c r="I4" s="41"/>
      <c r="J4" s="41"/>
      <c r="K4" s="35"/>
      <c r="L4" s="35"/>
    </row>
    <row r="5" spans="1:12" s="3" customFormat="1">
      <c r="A5" s="56" t="s">
        <v>2</v>
      </c>
      <c r="B5" s="2" t="s">
        <v>3</v>
      </c>
      <c r="C5" s="54" t="s">
        <v>4</v>
      </c>
      <c r="D5" s="2" t="s">
        <v>5</v>
      </c>
      <c r="E5" s="2" t="s">
        <v>6</v>
      </c>
      <c r="F5" s="2" t="s">
        <v>7</v>
      </c>
      <c r="G5" s="2" t="s">
        <v>8</v>
      </c>
      <c r="H5" s="2" t="s">
        <v>9</v>
      </c>
      <c r="I5" s="2" t="s">
        <v>10</v>
      </c>
      <c r="J5" s="2" t="s">
        <v>11</v>
      </c>
      <c r="K5" s="2" t="s">
        <v>12</v>
      </c>
      <c r="L5" s="2" t="s">
        <v>13</v>
      </c>
    </row>
    <row r="6" spans="1:12" ht="45.75">
      <c r="A6" t="s">
        <v>14</v>
      </c>
      <c r="B6" s="7" t="s">
        <v>15</v>
      </c>
      <c r="C6" s="8" t="s">
        <v>16</v>
      </c>
      <c r="D6" s="27" t="s">
        <v>17</v>
      </c>
      <c r="E6" s="7">
        <v>1987</v>
      </c>
      <c r="F6" s="7" t="s">
        <v>18</v>
      </c>
      <c r="G6" s="7" t="s">
        <v>19</v>
      </c>
      <c r="H6" s="7" t="s">
        <v>20</v>
      </c>
      <c r="I6" s="7" t="s">
        <v>20</v>
      </c>
      <c r="J6" s="7" t="s">
        <v>21</v>
      </c>
      <c r="L6" s="4" t="s">
        <v>22</v>
      </c>
    </row>
    <row r="7" spans="1:12">
      <c r="A7" t="s">
        <v>14</v>
      </c>
      <c r="B7" s="7" t="s">
        <v>23</v>
      </c>
      <c r="C7" s="8" t="s">
        <v>24</v>
      </c>
      <c r="D7" s="27" t="s">
        <v>17</v>
      </c>
      <c r="E7" s="7">
        <v>2000</v>
      </c>
      <c r="F7" s="7" t="s">
        <v>18</v>
      </c>
      <c r="G7" s="7" t="s">
        <v>20</v>
      </c>
      <c r="H7" s="6" t="s">
        <v>25</v>
      </c>
      <c r="I7" s="7" t="s">
        <v>20</v>
      </c>
      <c r="J7" s="7" t="s">
        <v>26</v>
      </c>
      <c r="K7" t="s">
        <v>20</v>
      </c>
      <c r="L7" s="4" t="s">
        <v>27</v>
      </c>
    </row>
    <row r="8" spans="1:12">
      <c r="A8" t="s">
        <v>14</v>
      </c>
      <c r="B8" s="7" t="s">
        <v>23</v>
      </c>
      <c r="C8" s="8" t="s">
        <v>28</v>
      </c>
      <c r="D8" s="27" t="s">
        <v>29</v>
      </c>
      <c r="E8" s="7">
        <v>2012</v>
      </c>
      <c r="F8" s="7" t="s">
        <v>30</v>
      </c>
      <c r="G8" s="7" t="s">
        <v>20</v>
      </c>
      <c r="H8" s="6" t="s">
        <v>25</v>
      </c>
      <c r="I8" s="7" t="s">
        <v>20</v>
      </c>
      <c r="J8" s="7" t="s">
        <v>26</v>
      </c>
      <c r="K8" t="s">
        <v>20</v>
      </c>
      <c r="L8" s="4" t="s">
        <v>31</v>
      </c>
    </row>
    <row r="9" spans="1:12">
      <c r="A9" t="s">
        <v>14</v>
      </c>
      <c r="B9" s="7" t="s">
        <v>23</v>
      </c>
      <c r="C9" s="8" t="s">
        <v>32</v>
      </c>
      <c r="D9" s="27" t="s">
        <v>33</v>
      </c>
      <c r="E9" s="7">
        <v>1997</v>
      </c>
      <c r="F9" s="7" t="s">
        <v>18</v>
      </c>
      <c r="G9" s="7" t="s">
        <v>20</v>
      </c>
      <c r="H9" s="6" t="s">
        <v>25</v>
      </c>
      <c r="I9" s="7" t="s">
        <v>20</v>
      </c>
      <c r="J9" s="7" t="s">
        <v>26</v>
      </c>
      <c r="K9" t="s">
        <v>34</v>
      </c>
      <c r="L9" t="s">
        <v>31</v>
      </c>
    </row>
    <row r="10" spans="1:12">
      <c r="A10" t="s">
        <v>14</v>
      </c>
      <c r="B10" s="7" t="s">
        <v>23</v>
      </c>
      <c r="C10" s="8" t="s">
        <v>35</v>
      </c>
      <c r="D10" s="27" t="s">
        <v>33</v>
      </c>
      <c r="E10" s="7">
        <v>2022</v>
      </c>
      <c r="F10" s="7" t="s">
        <v>18</v>
      </c>
      <c r="G10" s="7" t="s">
        <v>20</v>
      </c>
      <c r="H10" s="6" t="s">
        <v>25</v>
      </c>
      <c r="I10" s="7" t="s">
        <v>20</v>
      </c>
      <c r="J10" s="7" t="s">
        <v>36</v>
      </c>
      <c r="K10" t="s">
        <v>20</v>
      </c>
      <c r="L10" s="4" t="s">
        <v>37</v>
      </c>
    </row>
    <row r="11" spans="1:12">
      <c r="A11" t="s">
        <v>14</v>
      </c>
      <c r="B11" s="7" t="s">
        <v>23</v>
      </c>
      <c r="C11" s="8" t="s">
        <v>38</v>
      </c>
      <c r="D11" s="27" t="s">
        <v>39</v>
      </c>
      <c r="E11" s="7">
        <v>2019</v>
      </c>
      <c r="F11" s="7" t="s">
        <v>30</v>
      </c>
      <c r="G11" s="7" t="s">
        <v>20</v>
      </c>
      <c r="H11" s="6" t="s">
        <v>25</v>
      </c>
      <c r="I11" s="6" t="s">
        <v>40</v>
      </c>
      <c r="J11" s="7" t="s">
        <v>26</v>
      </c>
      <c r="K11" t="s">
        <v>41</v>
      </c>
      <c r="L11" s="4" t="s">
        <v>42</v>
      </c>
    </row>
    <row r="12" spans="1:12">
      <c r="A12" t="s">
        <v>14</v>
      </c>
      <c r="B12" s="7" t="s">
        <v>23</v>
      </c>
      <c r="C12" s="8" t="s">
        <v>43</v>
      </c>
      <c r="D12" s="27" t="s">
        <v>44</v>
      </c>
      <c r="E12" s="7">
        <v>1998</v>
      </c>
      <c r="F12" s="7" t="s">
        <v>18</v>
      </c>
      <c r="G12" s="7" t="s">
        <v>20</v>
      </c>
      <c r="H12" s="6" t="s">
        <v>25</v>
      </c>
      <c r="I12" s="7" t="s">
        <v>20</v>
      </c>
      <c r="J12" s="7" t="s">
        <v>26</v>
      </c>
      <c r="K12" t="s">
        <v>20</v>
      </c>
      <c r="L12" t="s">
        <v>31</v>
      </c>
    </row>
    <row r="13" spans="1:12">
      <c r="A13" t="s">
        <v>14</v>
      </c>
      <c r="B13" s="7" t="s">
        <v>45</v>
      </c>
      <c r="C13" s="8" t="s">
        <v>16</v>
      </c>
      <c r="D13" s="27" t="s">
        <v>17</v>
      </c>
      <c r="E13" s="7">
        <v>2015</v>
      </c>
      <c r="F13" s="7" t="s">
        <v>18</v>
      </c>
      <c r="G13" s="7" t="s">
        <v>20</v>
      </c>
      <c r="H13" s="7" t="s">
        <v>20</v>
      </c>
      <c r="I13" s="7" t="s">
        <v>46</v>
      </c>
      <c r="J13" s="7" t="s">
        <v>21</v>
      </c>
      <c r="L13" s="4" t="s">
        <v>47</v>
      </c>
    </row>
    <row r="14" spans="1:12">
      <c r="A14" t="s">
        <v>14</v>
      </c>
      <c r="B14" s="7" t="s">
        <v>45</v>
      </c>
      <c r="C14" s="8" t="s">
        <v>48</v>
      </c>
      <c r="D14" s="27" t="s">
        <v>49</v>
      </c>
      <c r="E14" s="7">
        <v>2015</v>
      </c>
      <c r="F14" s="7" t="s">
        <v>18</v>
      </c>
      <c r="G14" s="7" t="s">
        <v>20</v>
      </c>
      <c r="H14" s="7" t="s">
        <v>20</v>
      </c>
      <c r="I14" s="7" t="s">
        <v>50</v>
      </c>
      <c r="J14" s="7" t="s">
        <v>21</v>
      </c>
      <c r="K14" t="s">
        <v>31</v>
      </c>
      <c r="L14" s="4" t="s">
        <v>47</v>
      </c>
    </row>
    <row r="15" spans="1:12">
      <c r="A15" t="s">
        <v>14</v>
      </c>
      <c r="B15" s="7" t="s">
        <v>45</v>
      </c>
      <c r="C15" s="8" t="s">
        <v>38</v>
      </c>
      <c r="D15" s="27" t="s">
        <v>39</v>
      </c>
      <c r="E15" s="7">
        <v>2019</v>
      </c>
      <c r="F15" s="7" t="s">
        <v>18</v>
      </c>
      <c r="G15" s="7" t="s">
        <v>20</v>
      </c>
      <c r="H15" s="7" t="s">
        <v>20</v>
      </c>
      <c r="I15" s="7" t="s">
        <v>46</v>
      </c>
      <c r="J15" s="7" t="s">
        <v>21</v>
      </c>
      <c r="K15" t="s">
        <v>31</v>
      </c>
      <c r="L15" s="4" t="s">
        <v>51</v>
      </c>
    </row>
    <row r="16" spans="1:12" s="3" customFormat="1">
      <c r="A16" t="s">
        <v>52</v>
      </c>
      <c r="B16" s="7" t="s">
        <v>53</v>
      </c>
      <c r="C16" s="8" t="s">
        <v>54</v>
      </c>
      <c r="D16" s="27" t="s">
        <v>55</v>
      </c>
      <c r="E16" s="42">
        <v>39468</v>
      </c>
      <c r="F16" s="7" t="s">
        <v>56</v>
      </c>
      <c r="G16" s="7" t="s">
        <v>57</v>
      </c>
      <c r="H16" s="7" t="s">
        <v>58</v>
      </c>
      <c r="I16" s="7" t="s">
        <v>59</v>
      </c>
      <c r="J16" s="7" t="s">
        <v>60</v>
      </c>
      <c r="K16" t="s">
        <v>61</v>
      </c>
      <c r="L16" t="s">
        <v>62</v>
      </c>
    </row>
    <row r="17" spans="1:12" s="3" customFormat="1" ht="30.75">
      <c r="A17" t="s">
        <v>52</v>
      </c>
      <c r="B17" s="7" t="s">
        <v>53</v>
      </c>
      <c r="C17" s="8" t="s">
        <v>63</v>
      </c>
      <c r="D17" s="27" t="s">
        <v>64</v>
      </c>
      <c r="E17" s="42">
        <v>39468</v>
      </c>
      <c r="F17" s="7" t="s">
        <v>56</v>
      </c>
      <c r="G17" s="7" t="s">
        <v>57</v>
      </c>
      <c r="H17" s="7" t="s">
        <v>65</v>
      </c>
      <c r="I17" s="7" t="s">
        <v>59</v>
      </c>
      <c r="J17" s="7" t="s">
        <v>60</v>
      </c>
      <c r="K17" s="4" t="s">
        <v>66</v>
      </c>
      <c r="L17" s="4" t="s">
        <v>67</v>
      </c>
    </row>
    <row r="18" spans="1:12" s="3" customFormat="1">
      <c r="A18" t="s">
        <v>52</v>
      </c>
      <c r="B18" s="7" t="s">
        <v>53</v>
      </c>
      <c r="C18" s="8" t="s">
        <v>68</v>
      </c>
      <c r="D18" s="27" t="s">
        <v>29</v>
      </c>
      <c r="E18" s="42">
        <v>43493</v>
      </c>
      <c r="F18" s="7" t="s">
        <v>56</v>
      </c>
      <c r="G18" s="7" t="s">
        <v>57</v>
      </c>
      <c r="H18" s="7" t="s">
        <v>58</v>
      </c>
      <c r="I18" s="7" t="s">
        <v>59</v>
      </c>
      <c r="J18" s="7" t="s">
        <v>60</v>
      </c>
      <c r="K18" t="s">
        <v>61</v>
      </c>
      <c r="L18" t="s">
        <v>69</v>
      </c>
    </row>
    <row r="19" spans="1:12" ht="30.75">
      <c r="A19" t="s">
        <v>52</v>
      </c>
      <c r="B19" s="7" t="s">
        <v>70</v>
      </c>
      <c r="C19" s="8" t="s">
        <v>71</v>
      </c>
      <c r="D19" s="27" t="s">
        <v>72</v>
      </c>
      <c r="E19" s="42">
        <v>40098</v>
      </c>
      <c r="F19" s="7" t="s">
        <v>56</v>
      </c>
      <c r="G19" s="7" t="s">
        <v>57</v>
      </c>
      <c r="H19" s="7" t="s">
        <v>65</v>
      </c>
      <c r="I19" s="7" t="s">
        <v>59</v>
      </c>
      <c r="J19" s="7" t="s">
        <v>60</v>
      </c>
      <c r="K19" t="s">
        <v>61</v>
      </c>
      <c r="L19" s="4" t="s">
        <v>73</v>
      </c>
    </row>
    <row r="20" spans="1:12" ht="30.75">
      <c r="A20" t="s">
        <v>52</v>
      </c>
      <c r="B20" s="7" t="s">
        <v>70</v>
      </c>
      <c r="C20" s="8" t="s">
        <v>74</v>
      </c>
      <c r="D20" s="27" t="s">
        <v>75</v>
      </c>
      <c r="E20" s="42">
        <v>41131</v>
      </c>
      <c r="F20" s="7" t="s">
        <v>56</v>
      </c>
      <c r="G20" s="7" t="s">
        <v>57</v>
      </c>
      <c r="H20" s="51" t="s">
        <v>58</v>
      </c>
      <c r="I20" s="7" t="s">
        <v>59</v>
      </c>
      <c r="J20" s="7" t="s">
        <v>60</v>
      </c>
      <c r="K20" t="s">
        <v>61</v>
      </c>
      <c r="L20" s="4" t="s">
        <v>76</v>
      </c>
    </row>
    <row r="21" spans="1:12">
      <c r="A21" t="s">
        <v>52</v>
      </c>
      <c r="B21" s="7" t="s">
        <v>70</v>
      </c>
      <c r="C21" s="8" t="s">
        <v>77</v>
      </c>
      <c r="D21" s="27" t="s">
        <v>78</v>
      </c>
      <c r="E21" s="42">
        <v>43483</v>
      </c>
      <c r="F21" s="7" t="s">
        <v>56</v>
      </c>
      <c r="G21" s="7" t="s">
        <v>57</v>
      </c>
      <c r="H21" s="7" t="s">
        <v>58</v>
      </c>
      <c r="I21" s="7" t="s">
        <v>59</v>
      </c>
      <c r="J21" s="7" t="s">
        <v>60</v>
      </c>
      <c r="K21" t="s">
        <v>59</v>
      </c>
      <c r="L21" t="s">
        <v>79</v>
      </c>
    </row>
    <row r="22" spans="1:12">
      <c r="A22" t="s">
        <v>52</v>
      </c>
      <c r="B22" s="7" t="s">
        <v>23</v>
      </c>
      <c r="C22" s="8" t="s">
        <v>80</v>
      </c>
      <c r="D22" s="27" t="s">
        <v>17</v>
      </c>
      <c r="E22" s="42">
        <v>42453</v>
      </c>
      <c r="F22" s="7" t="s">
        <v>30</v>
      </c>
      <c r="G22" s="7" t="s">
        <v>57</v>
      </c>
      <c r="H22" s="7" t="s">
        <v>65</v>
      </c>
      <c r="I22" s="7" t="s">
        <v>81</v>
      </c>
      <c r="J22" s="7" t="s">
        <v>82</v>
      </c>
      <c r="K22" t="s">
        <v>83</v>
      </c>
      <c r="L22" s="7" t="s">
        <v>84</v>
      </c>
    </row>
    <row r="23" spans="1:12">
      <c r="A23" t="s">
        <v>52</v>
      </c>
      <c r="B23" s="7" t="s">
        <v>23</v>
      </c>
      <c r="C23" s="8" t="s">
        <v>4</v>
      </c>
      <c r="D23" s="27" t="s">
        <v>85</v>
      </c>
      <c r="E23" s="42">
        <v>39468</v>
      </c>
      <c r="F23" s="7" t="s">
        <v>30</v>
      </c>
      <c r="G23" s="7" t="s">
        <v>57</v>
      </c>
      <c r="H23" s="7" t="s">
        <v>58</v>
      </c>
      <c r="I23" s="7" t="s">
        <v>81</v>
      </c>
      <c r="J23" s="7" t="s">
        <v>82</v>
      </c>
      <c r="K23" t="s">
        <v>83</v>
      </c>
      <c r="L23" s="7" t="s">
        <v>86</v>
      </c>
    </row>
    <row r="24" spans="1:12" ht="15.75">
      <c r="A24" t="s">
        <v>52</v>
      </c>
      <c r="B24" s="7" t="s">
        <v>23</v>
      </c>
      <c r="C24" s="8" t="s">
        <v>87</v>
      </c>
      <c r="D24" s="28" t="s">
        <v>88</v>
      </c>
      <c r="E24" s="42">
        <v>43725</v>
      </c>
      <c r="F24" s="7" t="s">
        <v>30</v>
      </c>
      <c r="G24" s="7" t="s">
        <v>57</v>
      </c>
      <c r="H24" s="7" t="s">
        <v>89</v>
      </c>
      <c r="I24" s="7" t="s">
        <v>81</v>
      </c>
      <c r="J24" s="7" t="s">
        <v>82</v>
      </c>
      <c r="K24" t="s">
        <v>83</v>
      </c>
      <c r="L24" s="1" t="s">
        <v>90</v>
      </c>
    </row>
    <row r="25" spans="1:12">
      <c r="A25" t="s">
        <v>52</v>
      </c>
      <c r="B25" s="7" t="s">
        <v>23</v>
      </c>
      <c r="C25" s="8" t="s">
        <v>91</v>
      </c>
      <c r="D25" s="27" t="s">
        <v>33</v>
      </c>
      <c r="E25" s="42">
        <v>38279</v>
      </c>
      <c r="F25" s="7" t="s">
        <v>30</v>
      </c>
      <c r="G25" s="7" t="s">
        <v>57</v>
      </c>
      <c r="H25" s="7" t="s">
        <v>58</v>
      </c>
      <c r="I25" s="7" t="s">
        <v>81</v>
      </c>
      <c r="J25" s="7" t="s">
        <v>92</v>
      </c>
      <c r="K25" t="s">
        <v>83</v>
      </c>
      <c r="L25" s="3" t="s">
        <v>93</v>
      </c>
    </row>
    <row r="26" spans="1:12" ht="30.75">
      <c r="A26" t="s">
        <v>52</v>
      </c>
      <c r="B26" s="7" t="s">
        <v>23</v>
      </c>
      <c r="C26" s="8" t="s">
        <v>94</v>
      </c>
      <c r="D26" s="27" t="s">
        <v>33</v>
      </c>
      <c r="E26" s="42">
        <v>39469</v>
      </c>
      <c r="F26" s="7" t="s">
        <v>56</v>
      </c>
      <c r="G26" s="7" t="s">
        <v>57</v>
      </c>
      <c r="H26" s="7" t="s">
        <v>58</v>
      </c>
      <c r="I26" s="7" t="s">
        <v>59</v>
      </c>
      <c r="J26" s="7" t="s">
        <v>60</v>
      </c>
      <c r="K26" t="s">
        <v>59</v>
      </c>
      <c r="L26" s="4" t="s">
        <v>95</v>
      </c>
    </row>
    <row r="27" spans="1:12">
      <c r="A27" t="s">
        <v>52</v>
      </c>
      <c r="B27" s="7" t="s">
        <v>23</v>
      </c>
      <c r="C27" s="8" t="s">
        <v>96</v>
      </c>
      <c r="D27" s="27" t="s">
        <v>97</v>
      </c>
      <c r="E27" s="42">
        <v>43248</v>
      </c>
      <c r="F27" s="7" t="s">
        <v>30</v>
      </c>
      <c r="G27" s="7" t="s">
        <v>57</v>
      </c>
      <c r="H27" s="7" t="s">
        <v>65</v>
      </c>
      <c r="I27" s="7" t="s">
        <v>81</v>
      </c>
      <c r="J27" s="7" t="s">
        <v>98</v>
      </c>
      <c r="K27" t="s">
        <v>83</v>
      </c>
      <c r="L27" t="s">
        <v>99</v>
      </c>
    </row>
    <row r="28" spans="1:12" ht="30.75">
      <c r="A28" t="s">
        <v>52</v>
      </c>
      <c r="B28" s="7" t="s">
        <v>23</v>
      </c>
      <c r="C28" s="8" t="s">
        <v>100</v>
      </c>
      <c r="D28" s="27" t="s">
        <v>97</v>
      </c>
      <c r="E28" s="42">
        <v>39484</v>
      </c>
      <c r="F28" s="7" t="s">
        <v>30</v>
      </c>
      <c r="G28" s="7" t="s">
        <v>57</v>
      </c>
      <c r="H28" s="7" t="s">
        <v>65</v>
      </c>
      <c r="I28" s="7" t="s">
        <v>81</v>
      </c>
      <c r="J28" s="7" t="s">
        <v>82</v>
      </c>
      <c r="K28" t="s">
        <v>83</v>
      </c>
      <c r="L28" s="4" t="s">
        <v>101</v>
      </c>
    </row>
    <row r="29" spans="1:12">
      <c r="A29" t="s">
        <v>52</v>
      </c>
      <c r="B29" s="7" t="s">
        <v>23</v>
      </c>
      <c r="C29" s="8" t="s">
        <v>102</v>
      </c>
      <c r="D29" s="27" t="s">
        <v>97</v>
      </c>
      <c r="E29" s="42">
        <v>40875</v>
      </c>
      <c r="F29" s="7" t="s">
        <v>103</v>
      </c>
      <c r="G29" s="7" t="s">
        <v>57</v>
      </c>
      <c r="H29" s="7" t="s">
        <v>58</v>
      </c>
      <c r="I29" s="7" t="s">
        <v>59</v>
      </c>
      <c r="J29" s="7" t="s">
        <v>60</v>
      </c>
      <c r="K29" t="s">
        <v>59</v>
      </c>
      <c r="L29" t="s">
        <v>104</v>
      </c>
    </row>
    <row r="30" spans="1:12">
      <c r="A30" t="s">
        <v>52</v>
      </c>
      <c r="B30" s="7" t="s">
        <v>23</v>
      </c>
      <c r="C30" s="8" t="s">
        <v>105</v>
      </c>
      <c r="D30" s="27" t="s">
        <v>49</v>
      </c>
      <c r="E30" s="42">
        <v>42241</v>
      </c>
      <c r="F30" s="7" t="s">
        <v>30</v>
      </c>
      <c r="G30" s="7" t="s">
        <v>57</v>
      </c>
      <c r="H30" s="7" t="s">
        <v>58</v>
      </c>
      <c r="I30" s="7" t="s">
        <v>81</v>
      </c>
      <c r="J30" s="7" t="s">
        <v>82</v>
      </c>
      <c r="K30" t="s">
        <v>83</v>
      </c>
      <c r="L30" t="s">
        <v>106</v>
      </c>
    </row>
    <row r="31" spans="1:12" ht="30.75">
      <c r="A31" t="s">
        <v>52</v>
      </c>
      <c r="B31" s="7" t="s">
        <v>23</v>
      </c>
      <c r="C31" s="8" t="s">
        <v>107</v>
      </c>
      <c r="D31" s="27" t="s">
        <v>49</v>
      </c>
      <c r="E31" s="42">
        <v>43483</v>
      </c>
      <c r="F31" s="7" t="s">
        <v>56</v>
      </c>
      <c r="G31" s="7" t="s">
        <v>57</v>
      </c>
      <c r="H31" s="7" t="s">
        <v>58</v>
      </c>
      <c r="I31" s="7" t="s">
        <v>59</v>
      </c>
      <c r="J31" s="7" t="s">
        <v>60</v>
      </c>
      <c r="K31" t="s">
        <v>59</v>
      </c>
      <c r="L31" s="4" t="s">
        <v>108</v>
      </c>
    </row>
    <row r="32" spans="1:12" ht="30.75">
      <c r="A32" t="s">
        <v>52</v>
      </c>
      <c r="B32" s="7" t="s">
        <v>23</v>
      </c>
      <c r="C32" s="8" t="s">
        <v>48</v>
      </c>
      <c r="D32" s="27" t="s">
        <v>49</v>
      </c>
      <c r="E32" s="42">
        <v>43488</v>
      </c>
      <c r="F32" s="7" t="s">
        <v>103</v>
      </c>
      <c r="G32" s="7" t="s">
        <v>57</v>
      </c>
      <c r="H32" s="7" t="s">
        <v>58</v>
      </c>
      <c r="I32" s="7" t="s">
        <v>59</v>
      </c>
      <c r="J32" s="6" t="s">
        <v>109</v>
      </c>
      <c r="K32" t="s">
        <v>59</v>
      </c>
      <c r="L32" t="s">
        <v>110</v>
      </c>
    </row>
    <row r="33" spans="1:12" ht="30.75">
      <c r="A33" t="s">
        <v>52</v>
      </c>
      <c r="B33" s="7" t="s">
        <v>23</v>
      </c>
      <c r="C33" s="8" t="s">
        <v>111</v>
      </c>
      <c r="D33" s="27" t="s">
        <v>112</v>
      </c>
      <c r="E33" s="42">
        <v>37172</v>
      </c>
      <c r="F33" s="7" t="s">
        <v>56</v>
      </c>
      <c r="G33" s="7" t="s">
        <v>57</v>
      </c>
      <c r="H33" s="7" t="s">
        <v>58</v>
      </c>
      <c r="I33" s="7" t="s">
        <v>59</v>
      </c>
      <c r="J33" s="7" t="s">
        <v>60</v>
      </c>
      <c r="K33" t="s">
        <v>59</v>
      </c>
      <c r="L33" s="4" t="s">
        <v>108</v>
      </c>
    </row>
    <row r="34" spans="1:12">
      <c r="A34" t="s">
        <v>52</v>
      </c>
      <c r="B34" s="7" t="s">
        <v>23</v>
      </c>
      <c r="C34" s="8" t="s">
        <v>113</v>
      </c>
      <c r="D34" s="27" t="s">
        <v>39</v>
      </c>
      <c r="E34" s="42">
        <v>43490</v>
      </c>
      <c r="F34" s="7" t="s">
        <v>30</v>
      </c>
      <c r="G34" s="7" t="s">
        <v>57</v>
      </c>
      <c r="H34" s="7" t="s">
        <v>58</v>
      </c>
      <c r="I34" s="7" t="s">
        <v>81</v>
      </c>
      <c r="J34" s="7" t="s">
        <v>82</v>
      </c>
      <c r="K34" t="s">
        <v>83</v>
      </c>
      <c r="L34" s="1" t="s">
        <v>114</v>
      </c>
    </row>
    <row r="35" spans="1:12">
      <c r="A35" t="s">
        <v>52</v>
      </c>
      <c r="B35" s="7" t="s">
        <v>23</v>
      </c>
      <c r="C35" s="8" t="s">
        <v>115</v>
      </c>
      <c r="D35" s="27" t="s">
        <v>39</v>
      </c>
      <c r="E35" s="42">
        <v>43004</v>
      </c>
      <c r="F35" s="7" t="s">
        <v>103</v>
      </c>
      <c r="G35" s="7" t="s">
        <v>57</v>
      </c>
      <c r="H35" s="7" t="s">
        <v>58</v>
      </c>
      <c r="I35" s="7" t="s">
        <v>59</v>
      </c>
      <c r="J35" s="7" t="s">
        <v>60</v>
      </c>
      <c r="K35" t="s">
        <v>59</v>
      </c>
      <c r="L35" s="4" t="s">
        <v>116</v>
      </c>
    </row>
    <row r="36" spans="1:12">
      <c r="A36" t="s">
        <v>52</v>
      </c>
      <c r="B36" s="7" t="s">
        <v>23</v>
      </c>
      <c r="C36" s="8" t="s">
        <v>117</v>
      </c>
      <c r="D36" s="27" t="s">
        <v>118</v>
      </c>
      <c r="E36" s="42">
        <v>44239</v>
      </c>
      <c r="F36" s="7" t="s">
        <v>56</v>
      </c>
      <c r="G36" s="7" t="s">
        <v>57</v>
      </c>
      <c r="H36" s="7" t="s">
        <v>65</v>
      </c>
      <c r="I36" s="7" t="s">
        <v>59</v>
      </c>
      <c r="J36" s="7" t="s">
        <v>60</v>
      </c>
      <c r="K36" t="s">
        <v>59</v>
      </c>
      <c r="L36" t="s">
        <v>119</v>
      </c>
    </row>
    <row r="37" spans="1:12">
      <c r="A37" t="s">
        <v>120</v>
      </c>
      <c r="B37" s="7" t="s">
        <v>70</v>
      </c>
      <c r="C37" s="8" t="s">
        <v>121</v>
      </c>
      <c r="D37" s="27" t="s">
        <v>122</v>
      </c>
      <c r="E37" s="7">
        <v>1998</v>
      </c>
      <c r="F37" s="7" t="s">
        <v>103</v>
      </c>
      <c r="G37" s="7" t="s">
        <v>123</v>
      </c>
      <c r="J37" s="7" t="s">
        <v>124</v>
      </c>
    </row>
    <row r="38" spans="1:12">
      <c r="A38" t="s">
        <v>120</v>
      </c>
      <c r="B38" s="7" t="s">
        <v>70</v>
      </c>
      <c r="C38" s="8" t="s">
        <v>125</v>
      </c>
      <c r="D38" s="27" t="s">
        <v>126</v>
      </c>
      <c r="E38" s="7">
        <v>2004</v>
      </c>
      <c r="F38" s="7" t="s">
        <v>103</v>
      </c>
      <c r="G38" s="7" t="s">
        <v>123</v>
      </c>
      <c r="J38" s="7" t="s">
        <v>124</v>
      </c>
    </row>
    <row r="39" spans="1:12">
      <c r="A39" t="s">
        <v>120</v>
      </c>
      <c r="B39" s="7" t="s">
        <v>70</v>
      </c>
      <c r="C39" s="8" t="s">
        <v>127</v>
      </c>
      <c r="D39" s="27" t="s">
        <v>17</v>
      </c>
      <c r="E39" s="7">
        <v>2002</v>
      </c>
      <c r="F39" s="7" t="s">
        <v>103</v>
      </c>
      <c r="G39" s="7" t="s">
        <v>123</v>
      </c>
      <c r="J39" s="7" t="s">
        <v>124</v>
      </c>
    </row>
    <row r="40" spans="1:12">
      <c r="A40" t="s">
        <v>120</v>
      </c>
      <c r="B40" s="7" t="s">
        <v>70</v>
      </c>
      <c r="C40" s="8" t="s">
        <v>128</v>
      </c>
      <c r="D40" s="27" t="s">
        <v>17</v>
      </c>
      <c r="E40" s="7">
        <v>2002</v>
      </c>
      <c r="F40" s="7" t="s">
        <v>103</v>
      </c>
      <c r="G40" s="7" t="s">
        <v>123</v>
      </c>
      <c r="J40" s="7" t="s">
        <v>124</v>
      </c>
    </row>
    <row r="41" spans="1:12">
      <c r="A41" t="s">
        <v>120</v>
      </c>
      <c r="B41" s="7" t="s">
        <v>70</v>
      </c>
      <c r="C41" s="8" t="s">
        <v>129</v>
      </c>
      <c r="D41" s="27" t="s">
        <v>64</v>
      </c>
      <c r="E41" s="7">
        <v>2000</v>
      </c>
      <c r="F41" s="7" t="s">
        <v>103</v>
      </c>
      <c r="G41" s="7" t="s">
        <v>123</v>
      </c>
      <c r="J41" s="7" t="s">
        <v>124</v>
      </c>
      <c r="K41" s="3"/>
      <c r="L41" s="3"/>
    </row>
    <row r="42" spans="1:12">
      <c r="A42" t="s">
        <v>120</v>
      </c>
      <c r="B42" s="7" t="s">
        <v>70</v>
      </c>
      <c r="C42" s="8" t="s">
        <v>130</v>
      </c>
      <c r="D42" s="27" t="s">
        <v>64</v>
      </c>
      <c r="E42" s="7">
        <v>2000</v>
      </c>
      <c r="F42" s="7" t="s">
        <v>103</v>
      </c>
      <c r="G42" s="7" t="s">
        <v>123</v>
      </c>
      <c r="J42" s="7" t="s">
        <v>124</v>
      </c>
    </row>
    <row r="43" spans="1:12">
      <c r="A43" t="s">
        <v>120</v>
      </c>
      <c r="B43" s="7" t="s">
        <v>70</v>
      </c>
      <c r="C43" s="8" t="s">
        <v>131</v>
      </c>
      <c r="D43" s="27" t="s">
        <v>132</v>
      </c>
      <c r="E43" s="7">
        <v>1997</v>
      </c>
      <c r="F43" s="7" t="s">
        <v>103</v>
      </c>
      <c r="G43" s="7" t="s">
        <v>123</v>
      </c>
      <c r="J43" s="7" t="s">
        <v>124</v>
      </c>
    </row>
    <row r="44" spans="1:12">
      <c r="A44" t="s">
        <v>120</v>
      </c>
      <c r="B44" s="7" t="s">
        <v>70</v>
      </c>
      <c r="C44" s="8" t="s">
        <v>133</v>
      </c>
      <c r="D44" s="27" t="s">
        <v>134</v>
      </c>
      <c r="E44" s="7">
        <v>1995</v>
      </c>
      <c r="F44" s="7" t="s">
        <v>103</v>
      </c>
      <c r="G44" s="7" t="s">
        <v>123</v>
      </c>
      <c r="J44" s="7" t="s">
        <v>124</v>
      </c>
    </row>
    <row r="45" spans="1:12">
      <c r="A45" t="s">
        <v>120</v>
      </c>
      <c r="B45" s="7" t="s">
        <v>70</v>
      </c>
      <c r="C45" s="8" t="s">
        <v>135</v>
      </c>
      <c r="D45" s="27" t="s">
        <v>134</v>
      </c>
      <c r="E45" s="7">
        <v>1998</v>
      </c>
      <c r="F45" s="7" t="s">
        <v>103</v>
      </c>
      <c r="G45" s="7" t="s">
        <v>123</v>
      </c>
      <c r="J45" s="7" t="s">
        <v>124</v>
      </c>
    </row>
    <row r="46" spans="1:12">
      <c r="A46" t="s">
        <v>120</v>
      </c>
      <c r="B46" s="7" t="s">
        <v>70</v>
      </c>
      <c r="C46" s="8" t="s">
        <v>136</v>
      </c>
      <c r="D46" s="27" t="s">
        <v>137</v>
      </c>
      <c r="E46" s="7">
        <v>2005</v>
      </c>
      <c r="F46" s="7" t="s">
        <v>103</v>
      </c>
      <c r="G46" s="7" t="s">
        <v>123</v>
      </c>
      <c r="J46" s="7" t="s">
        <v>124</v>
      </c>
    </row>
    <row r="47" spans="1:12">
      <c r="A47" t="s">
        <v>120</v>
      </c>
      <c r="B47" s="7" t="s">
        <v>70</v>
      </c>
      <c r="C47" s="8" t="s">
        <v>138</v>
      </c>
      <c r="D47" s="27" t="s">
        <v>75</v>
      </c>
      <c r="E47" s="7">
        <v>1999</v>
      </c>
      <c r="F47" s="7" t="s">
        <v>103</v>
      </c>
      <c r="G47" s="7" t="s">
        <v>123</v>
      </c>
      <c r="J47" s="7" t="s">
        <v>124</v>
      </c>
    </row>
    <row r="48" spans="1:12" s="3" customFormat="1">
      <c r="A48" t="s">
        <v>120</v>
      </c>
      <c r="B48" s="7" t="s">
        <v>70</v>
      </c>
      <c r="C48" s="8" t="s">
        <v>139</v>
      </c>
      <c r="D48" s="27" t="s">
        <v>88</v>
      </c>
      <c r="E48" s="7">
        <v>2014</v>
      </c>
      <c r="F48" s="7" t="s">
        <v>103</v>
      </c>
      <c r="G48" s="7" t="s">
        <v>123</v>
      </c>
      <c r="H48" s="7"/>
      <c r="I48" s="7"/>
      <c r="J48" s="7" t="s">
        <v>124</v>
      </c>
      <c r="K48"/>
      <c r="L48"/>
    </row>
    <row r="49" spans="1:12" s="3" customFormat="1">
      <c r="A49" t="s">
        <v>120</v>
      </c>
      <c r="B49" s="7" t="s">
        <v>70</v>
      </c>
      <c r="C49" s="8" t="s">
        <v>140</v>
      </c>
      <c r="D49" s="27" t="s">
        <v>141</v>
      </c>
      <c r="E49" s="7">
        <v>2001</v>
      </c>
      <c r="F49" s="7" t="s">
        <v>103</v>
      </c>
      <c r="G49" s="7" t="s">
        <v>123</v>
      </c>
      <c r="H49" s="7"/>
      <c r="I49" s="7"/>
      <c r="J49" s="7" t="s">
        <v>124</v>
      </c>
      <c r="K49"/>
      <c r="L49"/>
    </row>
    <row r="50" spans="1:12">
      <c r="A50" t="s">
        <v>120</v>
      </c>
      <c r="B50" s="7" t="s">
        <v>70</v>
      </c>
      <c r="C50" s="8" t="s">
        <v>142</v>
      </c>
      <c r="D50" s="27" t="s">
        <v>143</v>
      </c>
      <c r="E50" s="7">
        <v>1997</v>
      </c>
      <c r="F50" s="7" t="s">
        <v>103</v>
      </c>
      <c r="G50" s="7" t="s">
        <v>123</v>
      </c>
      <c r="H50" s="6"/>
      <c r="J50" s="7" t="s">
        <v>124</v>
      </c>
      <c r="L50" s="4"/>
    </row>
    <row r="51" spans="1:12">
      <c r="A51" t="s">
        <v>120</v>
      </c>
      <c r="B51" s="7" t="s">
        <v>70</v>
      </c>
      <c r="C51" s="8" t="s">
        <v>144</v>
      </c>
      <c r="D51" s="27" t="s">
        <v>145</v>
      </c>
      <c r="E51" s="7">
        <v>1999</v>
      </c>
      <c r="F51" s="7" t="s">
        <v>103</v>
      </c>
      <c r="G51" s="7" t="s">
        <v>123</v>
      </c>
      <c r="J51" s="7" t="s">
        <v>124</v>
      </c>
    </row>
    <row r="52" spans="1:12">
      <c r="A52" t="s">
        <v>120</v>
      </c>
      <c r="B52" s="7" t="s">
        <v>70</v>
      </c>
      <c r="C52" s="8" t="s">
        <v>146</v>
      </c>
      <c r="D52" s="27" t="s">
        <v>147</v>
      </c>
      <c r="E52" s="7">
        <v>1998</v>
      </c>
      <c r="F52" s="7" t="s">
        <v>103</v>
      </c>
      <c r="G52" s="7" t="s">
        <v>123</v>
      </c>
      <c r="J52" s="7" t="s">
        <v>124</v>
      </c>
    </row>
    <row r="53" spans="1:12">
      <c r="A53" t="s">
        <v>120</v>
      </c>
      <c r="B53" s="7" t="s">
        <v>70</v>
      </c>
      <c r="C53" s="8" t="s">
        <v>148</v>
      </c>
      <c r="D53" s="27" t="s">
        <v>149</v>
      </c>
      <c r="E53" s="7">
        <v>2005</v>
      </c>
      <c r="F53" s="7" t="s">
        <v>103</v>
      </c>
      <c r="G53" s="7" t="s">
        <v>123</v>
      </c>
      <c r="J53" s="7" t="s">
        <v>124</v>
      </c>
    </row>
    <row r="54" spans="1:12">
      <c r="A54" t="s">
        <v>120</v>
      </c>
      <c r="B54" s="7" t="s">
        <v>70</v>
      </c>
      <c r="C54" s="8" t="s">
        <v>150</v>
      </c>
      <c r="D54" s="27" t="s">
        <v>33</v>
      </c>
      <c r="E54" s="7">
        <v>1995</v>
      </c>
      <c r="F54" s="7" t="s">
        <v>103</v>
      </c>
      <c r="G54" s="7" t="s">
        <v>123</v>
      </c>
      <c r="J54" s="7" t="s">
        <v>124</v>
      </c>
    </row>
    <row r="55" spans="1:12">
      <c r="A55" t="s">
        <v>120</v>
      </c>
      <c r="B55" s="7" t="s">
        <v>70</v>
      </c>
      <c r="C55" s="8" t="s">
        <v>151</v>
      </c>
      <c r="D55" s="27" t="s">
        <v>97</v>
      </c>
      <c r="E55" s="7">
        <v>2010</v>
      </c>
      <c r="F55" s="7" t="s">
        <v>103</v>
      </c>
      <c r="G55" s="7" t="s">
        <v>123</v>
      </c>
      <c r="H55" s="39"/>
      <c r="J55" s="7" t="s">
        <v>124</v>
      </c>
    </row>
    <row r="56" spans="1:12">
      <c r="A56" t="s">
        <v>120</v>
      </c>
      <c r="B56" s="7" t="s">
        <v>70</v>
      </c>
      <c r="C56" s="8" t="s">
        <v>152</v>
      </c>
      <c r="D56" s="27" t="s">
        <v>97</v>
      </c>
      <c r="E56" s="7">
        <v>2010</v>
      </c>
      <c r="F56" s="7" t="s">
        <v>103</v>
      </c>
      <c r="G56" s="7" t="s">
        <v>123</v>
      </c>
      <c r="J56" s="7" t="s">
        <v>124</v>
      </c>
    </row>
    <row r="57" spans="1:12">
      <c r="A57" t="s">
        <v>120</v>
      </c>
      <c r="B57" s="7" t="s">
        <v>70</v>
      </c>
      <c r="C57" s="8" t="s">
        <v>153</v>
      </c>
      <c r="D57" s="27" t="s">
        <v>97</v>
      </c>
      <c r="E57" s="7">
        <v>2010</v>
      </c>
      <c r="F57" s="7" t="s">
        <v>103</v>
      </c>
      <c r="G57" s="7" t="s">
        <v>123</v>
      </c>
      <c r="J57" s="7" t="s">
        <v>124</v>
      </c>
    </row>
    <row r="58" spans="1:12">
      <c r="A58" t="s">
        <v>120</v>
      </c>
      <c r="B58" s="7" t="s">
        <v>70</v>
      </c>
      <c r="C58" s="8" t="s">
        <v>154</v>
      </c>
      <c r="D58" s="27" t="s">
        <v>155</v>
      </c>
      <c r="E58" s="7">
        <v>2008</v>
      </c>
      <c r="F58" s="7" t="s">
        <v>103</v>
      </c>
      <c r="G58" s="7" t="s">
        <v>123</v>
      </c>
      <c r="J58" s="7" t="s">
        <v>124</v>
      </c>
    </row>
    <row r="59" spans="1:12">
      <c r="A59" t="s">
        <v>120</v>
      </c>
      <c r="B59" s="7" t="s">
        <v>70</v>
      </c>
      <c r="C59" s="8" t="s">
        <v>48</v>
      </c>
      <c r="D59" s="27" t="s">
        <v>49</v>
      </c>
      <c r="E59" s="7">
        <v>1995</v>
      </c>
      <c r="F59" s="7" t="s">
        <v>103</v>
      </c>
      <c r="G59" s="7" t="s">
        <v>123</v>
      </c>
      <c r="J59" s="7" t="s">
        <v>124</v>
      </c>
    </row>
    <row r="60" spans="1:12">
      <c r="A60" t="s">
        <v>120</v>
      </c>
      <c r="B60" s="7" t="s">
        <v>70</v>
      </c>
      <c r="C60" s="8" t="s">
        <v>113</v>
      </c>
      <c r="D60" s="27" t="s">
        <v>39</v>
      </c>
      <c r="E60" s="7">
        <v>1999</v>
      </c>
      <c r="F60" s="7" t="s">
        <v>103</v>
      </c>
      <c r="G60" s="7" t="s">
        <v>123</v>
      </c>
      <c r="J60" s="7" t="s">
        <v>124</v>
      </c>
    </row>
    <row r="61" spans="1:12">
      <c r="A61" t="s">
        <v>120</v>
      </c>
      <c r="B61" s="7" t="s">
        <v>70</v>
      </c>
      <c r="C61" s="8" t="s">
        <v>156</v>
      </c>
      <c r="D61" s="27" t="s">
        <v>39</v>
      </c>
      <c r="E61" s="7">
        <v>2002</v>
      </c>
      <c r="F61" s="7" t="s">
        <v>103</v>
      </c>
      <c r="G61" s="7" t="s">
        <v>123</v>
      </c>
      <c r="J61" s="7" t="s">
        <v>124</v>
      </c>
    </row>
    <row r="62" spans="1:12">
      <c r="A62" t="s">
        <v>120</v>
      </c>
      <c r="B62" s="7" t="s">
        <v>70</v>
      </c>
      <c r="C62" s="8" t="s">
        <v>157</v>
      </c>
      <c r="D62" s="27" t="s">
        <v>158</v>
      </c>
      <c r="E62" s="7">
        <v>2002</v>
      </c>
      <c r="F62" s="7" t="s">
        <v>103</v>
      </c>
      <c r="G62" s="7" t="s">
        <v>123</v>
      </c>
      <c r="J62" s="7" t="s">
        <v>124</v>
      </c>
      <c r="K62" s="3"/>
      <c r="L62" s="3"/>
    </row>
    <row r="63" spans="1:12">
      <c r="A63" t="s">
        <v>120</v>
      </c>
      <c r="B63" s="7" t="s">
        <v>70</v>
      </c>
      <c r="C63" s="8" t="s">
        <v>159</v>
      </c>
      <c r="D63" s="27" t="s">
        <v>78</v>
      </c>
      <c r="E63" s="7">
        <v>2003</v>
      </c>
      <c r="F63" s="7" t="s">
        <v>103</v>
      </c>
      <c r="G63" s="7" t="s">
        <v>123</v>
      </c>
      <c r="J63" s="7" t="s">
        <v>124</v>
      </c>
    </row>
    <row r="64" spans="1:12">
      <c r="A64" t="s">
        <v>120</v>
      </c>
      <c r="B64" s="7" t="s">
        <v>70</v>
      </c>
      <c r="C64" s="8" t="s">
        <v>160</v>
      </c>
      <c r="D64" s="27" t="s">
        <v>161</v>
      </c>
      <c r="E64" s="7">
        <v>2001</v>
      </c>
      <c r="F64" s="7" t="s">
        <v>103</v>
      </c>
      <c r="G64" s="7" t="s">
        <v>123</v>
      </c>
      <c r="J64" s="7" t="s">
        <v>124</v>
      </c>
    </row>
    <row r="65" spans="1:12">
      <c r="A65" t="s">
        <v>120</v>
      </c>
      <c r="B65" s="7" t="s">
        <v>70</v>
      </c>
      <c r="C65" s="8" t="s">
        <v>162</v>
      </c>
      <c r="D65" s="27" t="s">
        <v>118</v>
      </c>
      <c r="E65" s="7">
        <v>2005</v>
      </c>
      <c r="F65" s="7" t="s">
        <v>103</v>
      </c>
      <c r="G65" s="7" t="s">
        <v>123</v>
      </c>
      <c r="J65" s="7" t="s">
        <v>124</v>
      </c>
    </row>
    <row r="66" spans="1:12">
      <c r="A66" t="s">
        <v>120</v>
      </c>
      <c r="B66" s="7" t="s">
        <v>70</v>
      </c>
      <c r="C66" s="8" t="s">
        <v>163</v>
      </c>
      <c r="D66" s="27" t="s">
        <v>118</v>
      </c>
      <c r="E66" s="7">
        <v>2004</v>
      </c>
      <c r="F66" s="7" t="s">
        <v>103</v>
      </c>
      <c r="G66" s="7" t="s">
        <v>123</v>
      </c>
      <c r="J66" s="7" t="s">
        <v>124</v>
      </c>
    </row>
    <row r="67" spans="1:12">
      <c r="A67" t="s">
        <v>120</v>
      </c>
      <c r="B67" s="7" t="s">
        <v>70</v>
      </c>
      <c r="C67" s="8" t="s">
        <v>164</v>
      </c>
      <c r="D67" s="27" t="s">
        <v>118</v>
      </c>
      <c r="E67" s="7">
        <v>2002</v>
      </c>
      <c r="F67" s="7" t="s">
        <v>103</v>
      </c>
      <c r="G67" s="7" t="s">
        <v>123</v>
      </c>
      <c r="J67" s="7" t="s">
        <v>124</v>
      </c>
    </row>
    <row r="68" spans="1:12" ht="45.75">
      <c r="D68" s="27"/>
      <c r="H68" s="5" t="s">
        <v>165</v>
      </c>
      <c r="K68" s="3"/>
      <c r="L68" s="5" t="s">
        <v>166</v>
      </c>
    </row>
    <row r="69" spans="1:12">
      <c r="A69" t="s">
        <v>167</v>
      </c>
      <c r="B69" s="7" t="s">
        <v>168</v>
      </c>
      <c r="C69" s="8" t="s">
        <v>169</v>
      </c>
      <c r="D69" s="27" t="s">
        <v>134</v>
      </c>
      <c r="F69" s="7" t="s">
        <v>18</v>
      </c>
      <c r="K69" t="s">
        <v>170</v>
      </c>
      <c r="L69" s="7" t="s">
        <v>171</v>
      </c>
    </row>
    <row r="70" spans="1:12" s="3" customFormat="1">
      <c r="A70" t="s">
        <v>167</v>
      </c>
      <c r="B70" s="7" t="s">
        <v>168</v>
      </c>
      <c r="C70" s="8" t="s">
        <v>172</v>
      </c>
      <c r="D70" s="27" t="s">
        <v>134</v>
      </c>
      <c r="E70" s="7"/>
      <c r="F70" s="7" t="s">
        <v>18</v>
      </c>
      <c r="G70" s="7"/>
      <c r="H70" s="7"/>
      <c r="I70" s="7"/>
      <c r="J70" s="7"/>
      <c r="K70" t="s">
        <v>170</v>
      </c>
      <c r="L70" s="7" t="s">
        <v>173</v>
      </c>
    </row>
    <row r="71" spans="1:12" s="3" customFormat="1">
      <c r="A71" t="s">
        <v>167</v>
      </c>
      <c r="B71" s="7" t="s">
        <v>53</v>
      </c>
      <c r="C71" s="8" t="s">
        <v>174</v>
      </c>
      <c r="D71" s="27" t="s">
        <v>147</v>
      </c>
      <c r="E71" s="7">
        <v>2014</v>
      </c>
      <c r="F71" s="7" t="s">
        <v>56</v>
      </c>
      <c r="G71" s="7"/>
      <c r="H71" s="7"/>
      <c r="I71" s="7"/>
      <c r="J71" s="7"/>
      <c r="K71"/>
      <c r="L71" s="7" t="s">
        <v>175</v>
      </c>
    </row>
    <row r="72" spans="1:12">
      <c r="A72" t="s">
        <v>167</v>
      </c>
      <c r="B72" s="7" t="s">
        <v>176</v>
      </c>
      <c r="C72" s="8" t="s">
        <v>177</v>
      </c>
      <c r="D72" s="27" t="s">
        <v>178</v>
      </c>
      <c r="E72" s="7">
        <v>2011</v>
      </c>
      <c r="F72" s="7" t="s">
        <v>103</v>
      </c>
      <c r="K72" s="3"/>
      <c r="L72" s="7"/>
    </row>
    <row r="73" spans="1:12">
      <c r="A73" t="s">
        <v>167</v>
      </c>
      <c r="B73" s="7" t="s">
        <v>176</v>
      </c>
      <c r="C73" s="8" t="s">
        <v>179</v>
      </c>
      <c r="D73" s="27" t="s">
        <v>178</v>
      </c>
      <c r="E73" s="7">
        <v>2010</v>
      </c>
      <c r="F73" s="7" t="s">
        <v>103</v>
      </c>
      <c r="L73" s="7"/>
    </row>
    <row r="74" spans="1:12">
      <c r="A74" t="s">
        <v>167</v>
      </c>
      <c r="B74" s="7" t="s">
        <v>180</v>
      </c>
      <c r="C74" s="8" t="s">
        <v>181</v>
      </c>
      <c r="D74" s="27" t="s">
        <v>17</v>
      </c>
      <c r="E74" s="7" t="s">
        <v>182</v>
      </c>
      <c r="F74" s="7" t="s">
        <v>103</v>
      </c>
      <c r="L74" s="7" t="s">
        <v>183</v>
      </c>
    </row>
    <row r="75" spans="1:12">
      <c r="A75" t="s">
        <v>167</v>
      </c>
      <c r="B75" s="7" t="s">
        <v>70</v>
      </c>
      <c r="C75" s="8" t="s">
        <v>184</v>
      </c>
      <c r="D75" s="27" t="s">
        <v>185</v>
      </c>
      <c r="E75" s="7">
        <v>2010</v>
      </c>
      <c r="F75" s="7" t="s">
        <v>18</v>
      </c>
      <c r="H75" s="7" t="s">
        <v>186</v>
      </c>
      <c r="L75" s="7" t="s">
        <v>187</v>
      </c>
    </row>
    <row r="76" spans="1:12" s="3" customFormat="1">
      <c r="A76" t="s">
        <v>167</v>
      </c>
      <c r="B76" s="7" t="s">
        <v>70</v>
      </c>
      <c r="C76" s="8" t="s">
        <v>177</v>
      </c>
      <c r="D76" s="27" t="s">
        <v>178</v>
      </c>
      <c r="E76" s="7">
        <v>2011</v>
      </c>
      <c r="F76" s="7" t="s">
        <v>103</v>
      </c>
      <c r="G76" s="7"/>
      <c r="H76" s="7"/>
      <c r="I76" s="7"/>
      <c r="J76" s="7"/>
      <c r="L76" s="7"/>
    </row>
    <row r="77" spans="1:12" s="3" customFormat="1">
      <c r="A77" t="s">
        <v>167</v>
      </c>
      <c r="B77" s="7" t="s">
        <v>70</v>
      </c>
      <c r="C77" s="8" t="s">
        <v>188</v>
      </c>
      <c r="D77" s="27" t="s">
        <v>178</v>
      </c>
      <c r="E77" s="7">
        <v>2019</v>
      </c>
      <c r="F77" s="7" t="s">
        <v>103</v>
      </c>
      <c r="G77" s="7"/>
      <c r="H77" s="7"/>
      <c r="I77" s="7"/>
      <c r="J77" s="7"/>
      <c r="K77" t="s">
        <v>189</v>
      </c>
      <c r="L77" s="7"/>
    </row>
    <row r="78" spans="1:12">
      <c r="A78" t="s">
        <v>167</v>
      </c>
      <c r="B78" s="7" t="s">
        <v>70</v>
      </c>
      <c r="C78" s="8" t="s">
        <v>190</v>
      </c>
      <c r="D78" s="27" t="s">
        <v>75</v>
      </c>
      <c r="E78" s="7">
        <v>2019</v>
      </c>
      <c r="F78" s="7" t="s">
        <v>103</v>
      </c>
      <c r="L78" s="7"/>
    </row>
    <row r="79" spans="1:12" s="9" customFormat="1" ht="15.75">
      <c r="A79" t="s">
        <v>167</v>
      </c>
      <c r="B79" s="7" t="s">
        <v>70</v>
      </c>
      <c r="C79" s="8" t="s">
        <v>191</v>
      </c>
      <c r="D79" s="28" t="s">
        <v>88</v>
      </c>
      <c r="E79" s="7"/>
      <c r="F79" s="7" t="s">
        <v>30</v>
      </c>
      <c r="G79" s="7"/>
      <c r="H79" s="7" t="s">
        <v>192</v>
      </c>
      <c r="I79" s="7"/>
      <c r="J79" s="7"/>
      <c r="K79"/>
      <c r="L79" s="7" t="s">
        <v>193</v>
      </c>
    </row>
    <row r="80" spans="1:12" s="3" customFormat="1">
      <c r="A80" t="s">
        <v>167</v>
      </c>
      <c r="B80" s="7" t="s">
        <v>70</v>
      </c>
      <c r="C80" s="8" t="s">
        <v>194</v>
      </c>
      <c r="D80" s="27" t="s">
        <v>29</v>
      </c>
      <c r="E80" s="7">
        <v>2012</v>
      </c>
      <c r="F80" s="7" t="s">
        <v>103</v>
      </c>
      <c r="G80" s="7"/>
      <c r="H80" s="7" t="s">
        <v>192</v>
      </c>
      <c r="I80" s="7"/>
      <c r="J80" s="7"/>
      <c r="K80"/>
      <c r="L80" s="7"/>
    </row>
    <row r="81" spans="1:12" s="3" customFormat="1">
      <c r="A81" t="s">
        <v>167</v>
      </c>
      <c r="B81" s="7" t="s">
        <v>70</v>
      </c>
      <c r="C81" s="8" t="s">
        <v>146</v>
      </c>
      <c r="D81" s="27" t="s">
        <v>147</v>
      </c>
      <c r="E81" s="7">
        <v>2013</v>
      </c>
      <c r="F81" s="7" t="s">
        <v>18</v>
      </c>
      <c r="G81" s="7"/>
      <c r="H81" s="7"/>
      <c r="I81" s="7"/>
      <c r="J81" s="7"/>
      <c r="K81"/>
      <c r="L81" s="7" t="s">
        <v>195</v>
      </c>
    </row>
    <row r="82" spans="1:12">
      <c r="A82" t="s">
        <v>167</v>
      </c>
      <c r="B82" s="7" t="s">
        <v>70</v>
      </c>
      <c r="C82" s="8" t="s">
        <v>196</v>
      </c>
      <c r="D82" s="27" t="s">
        <v>149</v>
      </c>
      <c r="F82" s="7" t="s">
        <v>103</v>
      </c>
      <c r="L82" s="7"/>
    </row>
    <row r="83" spans="1:12">
      <c r="A83" t="s">
        <v>167</v>
      </c>
      <c r="B83" s="7" t="s">
        <v>70</v>
      </c>
      <c r="C83" s="8" t="s">
        <v>197</v>
      </c>
      <c r="D83" s="27" t="s">
        <v>97</v>
      </c>
      <c r="E83" s="7">
        <v>2017</v>
      </c>
      <c r="F83" s="7" t="s">
        <v>30</v>
      </c>
      <c r="L83" s="7"/>
    </row>
    <row r="84" spans="1:12">
      <c r="A84" t="s">
        <v>167</v>
      </c>
      <c r="B84" s="7" t="s">
        <v>70</v>
      </c>
      <c r="C84" s="8" t="s">
        <v>198</v>
      </c>
      <c r="D84" s="27" t="s">
        <v>199</v>
      </c>
      <c r="F84" s="7" t="s">
        <v>30</v>
      </c>
      <c r="L84" s="7"/>
    </row>
    <row r="85" spans="1:12">
      <c r="A85" t="s">
        <v>167</v>
      </c>
      <c r="B85" s="7" t="s">
        <v>70</v>
      </c>
      <c r="C85" s="8" t="s">
        <v>200</v>
      </c>
      <c r="D85" s="27" t="s">
        <v>201</v>
      </c>
      <c r="E85" s="7">
        <v>2016</v>
      </c>
      <c r="F85" s="7" t="s">
        <v>30</v>
      </c>
      <c r="L85" s="7" t="s">
        <v>202</v>
      </c>
    </row>
    <row r="86" spans="1:12">
      <c r="A86" t="s">
        <v>167</v>
      </c>
      <c r="B86" s="7" t="s">
        <v>70</v>
      </c>
      <c r="C86" s="8" t="s">
        <v>154</v>
      </c>
      <c r="D86" s="27" t="s">
        <v>155</v>
      </c>
      <c r="F86" s="7" t="s">
        <v>103</v>
      </c>
      <c r="H86" s="39"/>
      <c r="L86" s="7" t="s">
        <v>193</v>
      </c>
    </row>
    <row r="87" spans="1:12">
      <c r="A87" t="s">
        <v>167</v>
      </c>
      <c r="B87" s="7" t="s">
        <v>70</v>
      </c>
      <c r="C87" s="8" t="s">
        <v>203</v>
      </c>
      <c r="D87" s="27" t="s">
        <v>204</v>
      </c>
      <c r="E87" s="7">
        <v>2009</v>
      </c>
      <c r="F87" s="7" t="s">
        <v>103</v>
      </c>
    </row>
    <row r="88" spans="1:12" s="3" customFormat="1">
      <c r="A88" t="s">
        <v>167</v>
      </c>
      <c r="B88" s="7" t="s">
        <v>70</v>
      </c>
      <c r="C88" s="8" t="s">
        <v>77</v>
      </c>
      <c r="D88" s="27" t="s">
        <v>78</v>
      </c>
      <c r="E88" s="7">
        <v>2016</v>
      </c>
      <c r="F88" s="7" t="s">
        <v>103</v>
      </c>
      <c r="G88" s="7"/>
      <c r="H88" s="7"/>
      <c r="I88" s="7"/>
      <c r="J88" s="7"/>
      <c r="K88"/>
      <c r="L88" s="7" t="s">
        <v>205</v>
      </c>
    </row>
    <row r="89" spans="1:12" s="3" customFormat="1">
      <c r="A89" t="s">
        <v>167</v>
      </c>
      <c r="B89" s="7" t="s">
        <v>70</v>
      </c>
      <c r="C89" s="8" t="s">
        <v>206</v>
      </c>
      <c r="D89" s="27" t="s">
        <v>44</v>
      </c>
      <c r="E89" s="7">
        <v>2019</v>
      </c>
      <c r="F89" s="7" t="s">
        <v>30</v>
      </c>
      <c r="G89" s="7" t="s">
        <v>207</v>
      </c>
      <c r="H89" s="7"/>
      <c r="I89" s="7"/>
      <c r="J89" s="7"/>
      <c r="K89" t="s">
        <v>170</v>
      </c>
      <c r="L89" s="7" t="s">
        <v>208</v>
      </c>
    </row>
    <row r="90" spans="1:12">
      <c r="A90" t="s">
        <v>167</v>
      </c>
      <c r="B90" s="7" t="s">
        <v>70</v>
      </c>
      <c r="C90" s="8" t="s">
        <v>209</v>
      </c>
      <c r="D90" s="27" t="s">
        <v>210</v>
      </c>
      <c r="F90" s="7" t="s">
        <v>30</v>
      </c>
      <c r="H90" s="39"/>
      <c r="L90" s="7" t="s">
        <v>211</v>
      </c>
    </row>
    <row r="91" spans="1:12">
      <c r="A91" t="s">
        <v>212</v>
      </c>
      <c r="B91" s="7" t="s">
        <v>23</v>
      </c>
      <c r="C91" s="8" t="s">
        <v>213</v>
      </c>
      <c r="D91" s="27" t="s">
        <v>17</v>
      </c>
      <c r="E91" s="7">
        <v>2017</v>
      </c>
      <c r="F91" s="7" t="s">
        <v>30</v>
      </c>
      <c r="G91" s="7" t="s">
        <v>214</v>
      </c>
      <c r="H91" s="7" t="s">
        <v>215</v>
      </c>
      <c r="I91" s="7" t="s">
        <v>216</v>
      </c>
      <c r="J91" s="7" t="s">
        <v>217</v>
      </c>
      <c r="K91" s="3" t="s">
        <v>218</v>
      </c>
    </row>
    <row r="92" spans="1:12">
      <c r="A92" t="s">
        <v>212</v>
      </c>
      <c r="B92" s="7" t="s">
        <v>23</v>
      </c>
      <c r="C92" s="8" t="s">
        <v>219</v>
      </c>
      <c r="D92" s="27" t="s">
        <v>220</v>
      </c>
      <c r="E92" s="7">
        <v>1983</v>
      </c>
      <c r="F92" s="7" t="s">
        <v>30</v>
      </c>
      <c r="G92" s="7" t="s">
        <v>221</v>
      </c>
      <c r="H92" s="7" t="s">
        <v>222</v>
      </c>
      <c r="I92" s="7" t="s">
        <v>216</v>
      </c>
      <c r="J92" s="7" t="s">
        <v>223</v>
      </c>
      <c r="K92" s="3" t="s">
        <v>218</v>
      </c>
    </row>
    <row r="93" spans="1:12">
      <c r="A93" t="s">
        <v>212</v>
      </c>
      <c r="B93" s="7" t="s">
        <v>23</v>
      </c>
      <c r="C93" s="8" t="s">
        <v>224</v>
      </c>
      <c r="D93" s="27" t="s">
        <v>29</v>
      </c>
      <c r="E93" s="7" t="s">
        <v>225</v>
      </c>
      <c r="F93" s="7" t="s">
        <v>30</v>
      </c>
      <c r="G93" s="7" t="s">
        <v>226</v>
      </c>
      <c r="H93" s="7" t="s">
        <v>227</v>
      </c>
      <c r="I93" s="7" t="s">
        <v>216</v>
      </c>
      <c r="J93" s="7" t="s">
        <v>228</v>
      </c>
      <c r="K93" s="3" t="s">
        <v>218</v>
      </c>
    </row>
    <row r="94" spans="1:12">
      <c r="A94" t="s">
        <v>212</v>
      </c>
      <c r="B94" s="7" t="s">
        <v>23</v>
      </c>
      <c r="C94" s="8" t="s">
        <v>229</v>
      </c>
      <c r="D94" s="27" t="s">
        <v>230</v>
      </c>
      <c r="E94" s="7">
        <v>2015</v>
      </c>
      <c r="F94" s="7" t="s">
        <v>30</v>
      </c>
      <c r="G94" s="7" t="s">
        <v>231</v>
      </c>
      <c r="H94" s="7" t="s">
        <v>232</v>
      </c>
      <c r="I94" s="7" t="s">
        <v>216</v>
      </c>
      <c r="K94" s="3" t="s">
        <v>218</v>
      </c>
      <c r="L94" s="3"/>
    </row>
    <row r="95" spans="1:12">
      <c r="A95" t="s">
        <v>212</v>
      </c>
      <c r="B95" s="7" t="s">
        <v>23</v>
      </c>
      <c r="C95" s="8" t="s">
        <v>150</v>
      </c>
      <c r="D95" s="27" t="s">
        <v>33</v>
      </c>
      <c r="E95" s="7">
        <v>1993</v>
      </c>
      <c r="F95" s="7" t="s">
        <v>30</v>
      </c>
      <c r="G95" s="50" t="s">
        <v>233</v>
      </c>
      <c r="H95" s="7" t="s">
        <v>234</v>
      </c>
      <c r="I95" s="7" t="s">
        <v>20</v>
      </c>
      <c r="J95" s="7" t="s">
        <v>235</v>
      </c>
      <c r="K95" s="3" t="s">
        <v>236</v>
      </c>
      <c r="L95" s="3" t="s">
        <v>237</v>
      </c>
    </row>
    <row r="96" spans="1:12">
      <c r="A96" t="s">
        <v>212</v>
      </c>
      <c r="B96" s="7" t="s">
        <v>23</v>
      </c>
      <c r="C96" s="8" t="s">
        <v>238</v>
      </c>
      <c r="D96" s="27" t="s">
        <v>44</v>
      </c>
      <c r="E96" s="7">
        <v>1995</v>
      </c>
      <c r="F96" s="7" t="s">
        <v>30</v>
      </c>
      <c r="G96" s="7" t="s">
        <v>233</v>
      </c>
      <c r="H96" s="7" t="s">
        <v>239</v>
      </c>
      <c r="I96" s="7" t="s">
        <v>216</v>
      </c>
      <c r="J96" s="7" t="s">
        <v>240</v>
      </c>
      <c r="K96" s="3" t="s">
        <v>218</v>
      </c>
    </row>
    <row r="97" spans="1:12">
      <c r="A97" t="s">
        <v>241</v>
      </c>
      <c r="B97" s="7" t="s">
        <v>70</v>
      </c>
      <c r="C97" s="22" t="s">
        <v>242</v>
      </c>
      <c r="D97" s="29" t="s">
        <v>64</v>
      </c>
      <c r="E97" s="43">
        <v>2008</v>
      </c>
      <c r="F97" s="7" t="s">
        <v>30</v>
      </c>
      <c r="H97" s="52" t="s">
        <v>216</v>
      </c>
      <c r="K97" t="s">
        <v>243</v>
      </c>
    </row>
    <row r="98" spans="1:12">
      <c r="A98" t="s">
        <v>241</v>
      </c>
      <c r="B98" s="7" t="s">
        <v>70</v>
      </c>
      <c r="C98" s="8" t="s">
        <v>244</v>
      </c>
      <c r="D98" s="27" t="s">
        <v>75</v>
      </c>
      <c r="E98" s="7">
        <v>2004</v>
      </c>
      <c r="F98" s="7" t="s">
        <v>30</v>
      </c>
      <c r="H98" s="7" t="s">
        <v>216</v>
      </c>
      <c r="K98" s="3"/>
      <c r="L98" s="3"/>
    </row>
    <row r="99" spans="1:12">
      <c r="A99" t="s">
        <v>241</v>
      </c>
      <c r="B99" s="7" t="s">
        <v>70</v>
      </c>
      <c r="C99" s="8" t="s">
        <v>245</v>
      </c>
      <c r="D99" s="27" t="s">
        <v>118</v>
      </c>
      <c r="E99" s="7">
        <v>2001</v>
      </c>
      <c r="F99" s="7" t="s">
        <v>30</v>
      </c>
      <c r="H99" s="7" t="s">
        <v>216</v>
      </c>
      <c r="K99" s="3"/>
      <c r="L99" s="3"/>
    </row>
    <row r="100" spans="1:12">
      <c r="A100" t="s">
        <v>241</v>
      </c>
      <c r="B100" s="8" t="s">
        <v>45</v>
      </c>
      <c r="C100" s="8" t="s">
        <v>246</v>
      </c>
      <c r="D100" s="30" t="s">
        <v>49</v>
      </c>
      <c r="E100" s="8">
        <v>2015</v>
      </c>
      <c r="F100" s="8" t="s">
        <v>103</v>
      </c>
      <c r="G100" s="8" t="s">
        <v>247</v>
      </c>
      <c r="H100" s="8" t="s">
        <v>248</v>
      </c>
      <c r="I100" s="8" t="s">
        <v>248</v>
      </c>
      <c r="J100" s="8"/>
      <c r="K100" s="10" t="s">
        <v>249</v>
      </c>
      <c r="L100" s="11" t="s">
        <v>250</v>
      </c>
    </row>
    <row r="101" spans="1:12">
      <c r="A101" t="s">
        <v>251</v>
      </c>
      <c r="B101" s="7" t="s">
        <v>70</v>
      </c>
      <c r="C101" s="8" t="s">
        <v>252</v>
      </c>
      <c r="D101" s="27" t="s">
        <v>253</v>
      </c>
      <c r="E101" s="7" t="s">
        <v>254</v>
      </c>
      <c r="F101" s="7" t="s">
        <v>30</v>
      </c>
      <c r="G101" s="7" t="s">
        <v>255</v>
      </c>
      <c r="H101" s="7" t="s">
        <v>256</v>
      </c>
      <c r="I101" s="7" t="s">
        <v>257</v>
      </c>
      <c r="J101" s="7" t="s">
        <v>258</v>
      </c>
    </row>
    <row r="102" spans="1:12">
      <c r="A102" t="s">
        <v>251</v>
      </c>
      <c r="B102" s="7" t="s">
        <v>70</v>
      </c>
      <c r="C102" s="8" t="s">
        <v>259</v>
      </c>
      <c r="D102" s="27" t="s">
        <v>253</v>
      </c>
      <c r="E102" s="7" t="s">
        <v>260</v>
      </c>
      <c r="F102" s="7" t="s">
        <v>30</v>
      </c>
      <c r="G102" s="7" t="s">
        <v>255</v>
      </c>
      <c r="H102" s="7" t="s">
        <v>261</v>
      </c>
      <c r="I102" s="7" t="s">
        <v>257</v>
      </c>
      <c r="J102" s="7" t="s">
        <v>258</v>
      </c>
    </row>
    <row r="103" spans="1:12">
      <c r="A103" t="s">
        <v>251</v>
      </c>
      <c r="B103" s="7" t="s">
        <v>70</v>
      </c>
      <c r="C103" s="8" t="s">
        <v>262</v>
      </c>
      <c r="D103" s="27" t="s">
        <v>253</v>
      </c>
      <c r="E103" s="7" t="s">
        <v>263</v>
      </c>
      <c r="F103" s="7" t="s">
        <v>30</v>
      </c>
      <c r="G103" s="7" t="s">
        <v>255</v>
      </c>
      <c r="H103" s="7" t="s">
        <v>264</v>
      </c>
      <c r="I103" s="7" t="s">
        <v>257</v>
      </c>
      <c r="J103" s="7" t="s">
        <v>258</v>
      </c>
    </row>
    <row r="104" spans="1:12">
      <c r="A104" t="s">
        <v>251</v>
      </c>
      <c r="B104" s="7" t="s">
        <v>70</v>
      </c>
      <c r="C104" s="8" t="s">
        <v>265</v>
      </c>
      <c r="D104" s="27" t="s">
        <v>72</v>
      </c>
      <c r="E104" s="7">
        <v>1999</v>
      </c>
      <c r="F104" s="7" t="s">
        <v>30</v>
      </c>
      <c r="G104" s="7" t="s">
        <v>266</v>
      </c>
      <c r="H104" s="7" t="s">
        <v>267</v>
      </c>
      <c r="I104" s="7" t="s">
        <v>268</v>
      </c>
      <c r="J104" s="7" t="s">
        <v>269</v>
      </c>
      <c r="K104" s="3"/>
      <c r="L104" s="3"/>
    </row>
    <row r="105" spans="1:12" ht="51" customHeight="1">
      <c r="A105" t="s">
        <v>251</v>
      </c>
      <c r="B105" s="7" t="s">
        <v>70</v>
      </c>
      <c r="C105" s="8" t="s">
        <v>270</v>
      </c>
      <c r="D105" s="27" t="s">
        <v>271</v>
      </c>
      <c r="E105" s="7" t="s">
        <v>272</v>
      </c>
      <c r="F105" s="7" t="s">
        <v>30</v>
      </c>
      <c r="G105" s="7" t="s">
        <v>255</v>
      </c>
      <c r="H105" s="7" t="s">
        <v>256</v>
      </c>
      <c r="I105" s="7" t="s">
        <v>257</v>
      </c>
      <c r="J105" s="7" t="s">
        <v>258</v>
      </c>
    </row>
    <row r="106" spans="1:12">
      <c r="A106" t="s">
        <v>251</v>
      </c>
      <c r="B106" s="7" t="s">
        <v>70</v>
      </c>
      <c r="C106" s="8" t="s">
        <v>273</v>
      </c>
      <c r="D106" s="27" t="s">
        <v>271</v>
      </c>
      <c r="E106" s="7" t="s">
        <v>274</v>
      </c>
      <c r="F106" s="7" t="s">
        <v>30</v>
      </c>
      <c r="G106" s="7" t="s">
        <v>255</v>
      </c>
      <c r="H106" s="7" t="s">
        <v>256</v>
      </c>
      <c r="I106" s="7" t="s">
        <v>257</v>
      </c>
      <c r="J106" s="7" t="s">
        <v>258</v>
      </c>
    </row>
    <row r="107" spans="1:12">
      <c r="A107" t="s">
        <v>251</v>
      </c>
      <c r="B107" s="7" t="s">
        <v>70</v>
      </c>
      <c r="C107" s="8" t="s">
        <v>275</v>
      </c>
      <c r="D107" s="27" t="s">
        <v>276</v>
      </c>
      <c r="E107" s="7">
        <v>2008</v>
      </c>
      <c r="F107" s="7" t="s">
        <v>30</v>
      </c>
      <c r="G107" s="7" t="s">
        <v>266</v>
      </c>
      <c r="H107" s="7" t="s">
        <v>277</v>
      </c>
      <c r="I107" s="7" t="s">
        <v>268</v>
      </c>
      <c r="J107" s="7" t="s">
        <v>278</v>
      </c>
      <c r="K107" s="3" t="s">
        <v>279</v>
      </c>
      <c r="L107" s="3" t="s">
        <v>280</v>
      </c>
    </row>
    <row r="108" spans="1:12">
      <c r="A108" t="s">
        <v>251</v>
      </c>
      <c r="B108" s="7" t="s">
        <v>70</v>
      </c>
      <c r="C108" s="8" t="s">
        <v>281</v>
      </c>
      <c r="D108" s="27" t="s">
        <v>44</v>
      </c>
      <c r="E108" s="7" t="s">
        <v>282</v>
      </c>
      <c r="F108" s="7" t="s">
        <v>30</v>
      </c>
      <c r="G108" s="7" t="s">
        <v>255</v>
      </c>
      <c r="H108" s="7" t="s">
        <v>256</v>
      </c>
      <c r="I108" s="7" t="s">
        <v>257</v>
      </c>
      <c r="J108" s="7" t="s">
        <v>258</v>
      </c>
    </row>
    <row r="109" spans="1:12" s="3" customFormat="1" ht="15.75">
      <c r="A109" t="s">
        <v>283</v>
      </c>
      <c r="B109" s="7" t="s">
        <v>70</v>
      </c>
      <c r="C109" s="23" t="s">
        <v>284</v>
      </c>
      <c r="D109" s="28" t="s">
        <v>134</v>
      </c>
      <c r="E109" s="24" t="s">
        <v>285</v>
      </c>
      <c r="F109" s="7" t="s">
        <v>103</v>
      </c>
      <c r="G109" s="7" t="s">
        <v>286</v>
      </c>
      <c r="H109" s="7" t="s">
        <v>287</v>
      </c>
      <c r="I109" s="7" t="s">
        <v>288</v>
      </c>
      <c r="J109" s="7" t="s">
        <v>31</v>
      </c>
      <c r="K109" s="3" t="s">
        <v>31</v>
      </c>
      <c r="L109" s="3" t="s">
        <v>289</v>
      </c>
    </row>
    <row r="110" spans="1:12" s="3" customFormat="1" ht="15.75">
      <c r="A110" t="s">
        <v>283</v>
      </c>
      <c r="B110" s="7" t="s">
        <v>70</v>
      </c>
      <c r="C110" s="23" t="s">
        <v>290</v>
      </c>
      <c r="D110" s="28" t="s">
        <v>291</v>
      </c>
      <c r="E110" s="24" t="s">
        <v>292</v>
      </c>
      <c r="F110" s="7" t="s">
        <v>56</v>
      </c>
      <c r="G110" s="7" t="s">
        <v>286</v>
      </c>
      <c r="H110" s="7" t="s">
        <v>287</v>
      </c>
      <c r="I110" s="7" t="s">
        <v>288</v>
      </c>
      <c r="J110" s="7" t="s">
        <v>31</v>
      </c>
      <c r="K110" s="3" t="s">
        <v>31</v>
      </c>
      <c r="L110" s="3" t="s">
        <v>293</v>
      </c>
    </row>
    <row r="111" spans="1:12" ht="15.75">
      <c r="A111" t="s">
        <v>283</v>
      </c>
      <c r="B111" s="7" t="s">
        <v>70</v>
      </c>
      <c r="C111" s="23" t="s">
        <v>294</v>
      </c>
      <c r="D111" s="28" t="s">
        <v>88</v>
      </c>
      <c r="E111" s="24" t="s">
        <v>295</v>
      </c>
      <c r="F111" s="7" t="s">
        <v>56</v>
      </c>
      <c r="G111" s="7" t="s">
        <v>286</v>
      </c>
      <c r="H111" s="7" t="s">
        <v>287</v>
      </c>
      <c r="I111" s="7" t="s">
        <v>288</v>
      </c>
      <c r="J111" s="7" t="s">
        <v>31</v>
      </c>
      <c r="K111" s="3" t="s">
        <v>31</v>
      </c>
      <c r="L111" s="3" t="s">
        <v>293</v>
      </c>
    </row>
    <row r="112" spans="1:12" ht="15.75">
      <c r="A112" t="s">
        <v>283</v>
      </c>
      <c r="B112" s="7" t="s">
        <v>70</v>
      </c>
      <c r="C112" s="23" t="s">
        <v>296</v>
      </c>
      <c r="D112" s="28" t="s">
        <v>29</v>
      </c>
      <c r="E112" s="24" t="s">
        <v>297</v>
      </c>
      <c r="F112" s="7" t="s">
        <v>56</v>
      </c>
      <c r="G112" s="7" t="s">
        <v>286</v>
      </c>
      <c r="H112" s="7" t="s">
        <v>287</v>
      </c>
      <c r="I112" s="7" t="s">
        <v>288</v>
      </c>
      <c r="J112" s="7" t="s">
        <v>31</v>
      </c>
      <c r="K112" s="3" t="s">
        <v>31</v>
      </c>
      <c r="L112" s="3" t="s">
        <v>293</v>
      </c>
    </row>
    <row r="113" spans="1:12" ht="15.75">
      <c r="A113" t="s">
        <v>283</v>
      </c>
      <c r="B113" s="7" t="s">
        <v>23</v>
      </c>
      <c r="C113" s="23" t="s">
        <v>298</v>
      </c>
      <c r="D113" s="28" t="s">
        <v>122</v>
      </c>
      <c r="E113" s="24" t="s">
        <v>299</v>
      </c>
      <c r="F113" s="7" t="s">
        <v>30</v>
      </c>
      <c r="G113" s="7" t="s">
        <v>286</v>
      </c>
      <c r="H113" s="7" t="s">
        <v>287</v>
      </c>
      <c r="I113" s="7" t="s">
        <v>288</v>
      </c>
      <c r="J113" s="7" t="s">
        <v>300</v>
      </c>
      <c r="K113" s="3" t="s">
        <v>31</v>
      </c>
      <c r="L113" s="3" t="s">
        <v>293</v>
      </c>
    </row>
    <row r="114" spans="1:12" ht="15.75">
      <c r="A114" t="s">
        <v>283</v>
      </c>
      <c r="B114" s="7" t="s">
        <v>23</v>
      </c>
      <c r="C114" s="23" t="s">
        <v>301</v>
      </c>
      <c r="D114" s="28" t="s">
        <v>17</v>
      </c>
      <c r="E114" s="24" t="s">
        <v>302</v>
      </c>
      <c r="F114" s="7" t="s">
        <v>30</v>
      </c>
      <c r="G114" s="7" t="s">
        <v>286</v>
      </c>
      <c r="H114" s="7" t="s">
        <v>287</v>
      </c>
      <c r="I114" s="7" t="s">
        <v>288</v>
      </c>
      <c r="J114" s="7" t="s">
        <v>300</v>
      </c>
      <c r="K114" s="3" t="s">
        <v>31</v>
      </c>
      <c r="L114" s="3" t="s">
        <v>293</v>
      </c>
    </row>
    <row r="115" spans="1:12" ht="15.75">
      <c r="A115" t="s">
        <v>283</v>
      </c>
      <c r="B115" s="7" t="s">
        <v>23</v>
      </c>
      <c r="C115" s="23" t="s">
        <v>303</v>
      </c>
      <c r="D115" s="28" t="s">
        <v>220</v>
      </c>
      <c r="E115" s="24" t="s">
        <v>302</v>
      </c>
      <c r="F115" s="7" t="s">
        <v>30</v>
      </c>
      <c r="G115" s="7" t="s">
        <v>286</v>
      </c>
      <c r="H115" s="7" t="s">
        <v>304</v>
      </c>
      <c r="I115" s="7" t="s">
        <v>288</v>
      </c>
      <c r="J115" s="7" t="s">
        <v>300</v>
      </c>
      <c r="K115" s="3" t="s">
        <v>31</v>
      </c>
      <c r="L115" s="3" t="s">
        <v>293</v>
      </c>
    </row>
    <row r="116" spans="1:12" ht="15.75">
      <c r="A116" t="s">
        <v>283</v>
      </c>
      <c r="B116" s="7" t="s">
        <v>23</v>
      </c>
      <c r="C116" s="23" t="s">
        <v>305</v>
      </c>
      <c r="D116" s="28" t="s">
        <v>85</v>
      </c>
      <c r="E116" s="24" t="s">
        <v>306</v>
      </c>
      <c r="F116" s="7" t="s">
        <v>30</v>
      </c>
      <c r="G116" s="7" t="s">
        <v>286</v>
      </c>
      <c r="H116" s="7" t="s">
        <v>287</v>
      </c>
      <c r="I116" s="7" t="s">
        <v>288</v>
      </c>
      <c r="J116" s="7" t="s">
        <v>300</v>
      </c>
      <c r="K116" s="3" t="s">
        <v>31</v>
      </c>
      <c r="L116" s="3" t="s">
        <v>293</v>
      </c>
    </row>
    <row r="117" spans="1:12" ht="15.75">
      <c r="A117" t="s">
        <v>283</v>
      </c>
      <c r="B117" s="7" t="s">
        <v>23</v>
      </c>
      <c r="C117" s="23" t="s">
        <v>307</v>
      </c>
      <c r="D117" s="28" t="s">
        <v>64</v>
      </c>
      <c r="E117" s="24" t="s">
        <v>308</v>
      </c>
      <c r="F117" s="7" t="s">
        <v>30</v>
      </c>
      <c r="G117" s="7" t="s">
        <v>286</v>
      </c>
      <c r="H117" s="7" t="s">
        <v>287</v>
      </c>
      <c r="I117" s="7" t="s">
        <v>288</v>
      </c>
      <c r="J117" s="7" t="s">
        <v>300</v>
      </c>
      <c r="K117" s="3" t="s">
        <v>31</v>
      </c>
      <c r="L117" s="3" t="s">
        <v>293</v>
      </c>
    </row>
    <row r="118" spans="1:12" ht="15.75">
      <c r="A118" t="s">
        <v>283</v>
      </c>
      <c r="B118" s="7" t="s">
        <v>23</v>
      </c>
      <c r="C118" s="23" t="s">
        <v>309</v>
      </c>
      <c r="D118" s="28" t="s">
        <v>64</v>
      </c>
      <c r="E118" s="24" t="s">
        <v>306</v>
      </c>
      <c r="F118" s="7" t="s">
        <v>30</v>
      </c>
      <c r="G118" s="7" t="s">
        <v>286</v>
      </c>
      <c r="H118" s="7" t="s">
        <v>287</v>
      </c>
      <c r="I118" s="7" t="s">
        <v>288</v>
      </c>
      <c r="J118" s="7" t="s">
        <v>300</v>
      </c>
      <c r="K118" s="3" t="s">
        <v>31</v>
      </c>
      <c r="L118" s="3" t="s">
        <v>293</v>
      </c>
    </row>
    <row r="119" spans="1:12" ht="15.75">
      <c r="A119" t="s">
        <v>283</v>
      </c>
      <c r="B119" s="7" t="s">
        <v>23</v>
      </c>
      <c r="C119" s="23" t="s">
        <v>310</v>
      </c>
      <c r="D119" s="28" t="s">
        <v>311</v>
      </c>
      <c r="E119" s="24" t="s">
        <v>312</v>
      </c>
      <c r="F119" s="7" t="s">
        <v>30</v>
      </c>
      <c r="G119" s="7" t="s">
        <v>286</v>
      </c>
      <c r="H119" s="7" t="s">
        <v>287</v>
      </c>
      <c r="I119" s="7" t="s">
        <v>288</v>
      </c>
      <c r="J119" s="7" t="s">
        <v>300</v>
      </c>
      <c r="K119" s="3" t="s">
        <v>31</v>
      </c>
      <c r="L119" s="3" t="s">
        <v>293</v>
      </c>
    </row>
    <row r="120" spans="1:12" ht="15.75">
      <c r="A120" t="s">
        <v>283</v>
      </c>
      <c r="B120" s="7" t="s">
        <v>23</v>
      </c>
      <c r="C120" s="23" t="s">
        <v>313</v>
      </c>
      <c r="D120" s="28" t="s">
        <v>134</v>
      </c>
      <c r="E120" s="24" t="s">
        <v>312</v>
      </c>
      <c r="F120" s="7" t="s">
        <v>30</v>
      </c>
      <c r="G120" s="7" t="s">
        <v>286</v>
      </c>
      <c r="H120" s="7" t="s">
        <v>287</v>
      </c>
      <c r="I120" s="7" t="s">
        <v>288</v>
      </c>
      <c r="J120" s="7" t="s">
        <v>300</v>
      </c>
      <c r="K120" s="3" t="s">
        <v>31</v>
      </c>
      <c r="L120" s="3" t="s">
        <v>293</v>
      </c>
    </row>
    <row r="121" spans="1:12" ht="15.75">
      <c r="A121" t="s">
        <v>283</v>
      </c>
      <c r="B121" s="7" t="s">
        <v>23</v>
      </c>
      <c r="C121" s="23" t="s">
        <v>314</v>
      </c>
      <c r="D121" s="28" t="s">
        <v>291</v>
      </c>
      <c r="E121" s="24" t="s">
        <v>306</v>
      </c>
      <c r="F121" s="7" t="s">
        <v>30</v>
      </c>
      <c r="G121" s="7" t="s">
        <v>286</v>
      </c>
      <c r="H121" s="7" t="s">
        <v>287</v>
      </c>
      <c r="I121" s="7" t="s">
        <v>288</v>
      </c>
      <c r="J121" s="7" t="s">
        <v>300</v>
      </c>
      <c r="K121" s="3" t="s">
        <v>31</v>
      </c>
      <c r="L121" s="3" t="s">
        <v>293</v>
      </c>
    </row>
    <row r="122" spans="1:12" ht="15.75">
      <c r="A122" t="s">
        <v>283</v>
      </c>
      <c r="B122" s="7" t="s">
        <v>23</v>
      </c>
      <c r="C122" s="23" t="s">
        <v>315</v>
      </c>
      <c r="D122" s="28" t="s">
        <v>137</v>
      </c>
      <c r="E122" s="24" t="s">
        <v>316</v>
      </c>
      <c r="F122" s="7" t="s">
        <v>30</v>
      </c>
      <c r="G122" s="7" t="s">
        <v>286</v>
      </c>
      <c r="H122" s="7" t="s">
        <v>287</v>
      </c>
      <c r="I122" s="7" t="s">
        <v>288</v>
      </c>
      <c r="J122" s="7" t="s">
        <v>300</v>
      </c>
      <c r="K122" s="3" t="s">
        <v>31</v>
      </c>
      <c r="L122" s="3" t="s">
        <v>293</v>
      </c>
    </row>
    <row r="123" spans="1:12" ht="15.75">
      <c r="A123" t="s">
        <v>283</v>
      </c>
      <c r="B123" s="7" t="s">
        <v>23</v>
      </c>
      <c r="C123" s="23" t="s">
        <v>317</v>
      </c>
      <c r="D123" s="28" t="s">
        <v>33</v>
      </c>
      <c r="E123" s="24" t="s">
        <v>318</v>
      </c>
      <c r="F123" s="7" t="s">
        <v>30</v>
      </c>
      <c r="G123" s="7" t="s">
        <v>286</v>
      </c>
      <c r="H123" s="7" t="s">
        <v>287</v>
      </c>
      <c r="I123" s="7" t="s">
        <v>288</v>
      </c>
      <c r="J123" s="7" t="s">
        <v>300</v>
      </c>
      <c r="K123" s="3" t="s">
        <v>31</v>
      </c>
      <c r="L123" s="3" t="s">
        <v>293</v>
      </c>
    </row>
    <row r="124" spans="1:12" ht="15.75">
      <c r="A124" t="s">
        <v>283</v>
      </c>
      <c r="B124" s="7" t="s">
        <v>23</v>
      </c>
      <c r="C124" s="23" t="s">
        <v>319</v>
      </c>
      <c r="D124" s="28" t="s">
        <v>88</v>
      </c>
      <c r="E124" s="24" t="s">
        <v>320</v>
      </c>
      <c r="F124" s="7" t="s">
        <v>30</v>
      </c>
      <c r="G124" s="7" t="s">
        <v>286</v>
      </c>
      <c r="H124" s="7" t="s">
        <v>287</v>
      </c>
      <c r="I124" s="7" t="s">
        <v>288</v>
      </c>
      <c r="J124" s="7" t="s">
        <v>300</v>
      </c>
      <c r="K124" s="3" t="s">
        <v>31</v>
      </c>
      <c r="L124" s="3" t="s">
        <v>293</v>
      </c>
    </row>
    <row r="125" spans="1:12" ht="15.75">
      <c r="A125" t="s">
        <v>283</v>
      </c>
      <c r="B125" s="7" t="s">
        <v>23</v>
      </c>
      <c r="C125" s="23" t="s">
        <v>321</v>
      </c>
      <c r="D125" s="28" t="s">
        <v>88</v>
      </c>
      <c r="E125" s="24" t="s">
        <v>318</v>
      </c>
      <c r="F125" s="7" t="s">
        <v>30</v>
      </c>
      <c r="G125" s="7" t="s">
        <v>286</v>
      </c>
      <c r="H125" s="7" t="s">
        <v>287</v>
      </c>
      <c r="I125" s="7" t="s">
        <v>288</v>
      </c>
      <c r="J125" s="7" t="s">
        <v>300</v>
      </c>
      <c r="K125" s="3" t="s">
        <v>31</v>
      </c>
      <c r="L125" s="3" t="s">
        <v>293</v>
      </c>
    </row>
    <row r="126" spans="1:12" ht="15.75">
      <c r="A126" t="s">
        <v>283</v>
      </c>
      <c r="B126" s="7" t="s">
        <v>23</v>
      </c>
      <c r="C126" s="23" t="s">
        <v>322</v>
      </c>
      <c r="D126" s="28" t="s">
        <v>141</v>
      </c>
      <c r="E126" s="24" t="s">
        <v>323</v>
      </c>
      <c r="F126" s="7" t="s">
        <v>30</v>
      </c>
      <c r="G126" s="7" t="s">
        <v>286</v>
      </c>
      <c r="H126" s="7" t="s">
        <v>287</v>
      </c>
      <c r="I126" s="7" t="s">
        <v>288</v>
      </c>
      <c r="J126" s="7" t="s">
        <v>300</v>
      </c>
      <c r="K126" s="3" t="s">
        <v>31</v>
      </c>
      <c r="L126" s="3" t="s">
        <v>293</v>
      </c>
    </row>
    <row r="127" spans="1:12" ht="15.75">
      <c r="A127" t="s">
        <v>283</v>
      </c>
      <c r="B127" s="7" t="s">
        <v>23</v>
      </c>
      <c r="C127" s="23" t="s">
        <v>324</v>
      </c>
      <c r="D127" s="28" t="s">
        <v>29</v>
      </c>
      <c r="E127" s="24" t="s">
        <v>323</v>
      </c>
      <c r="F127" s="7" t="s">
        <v>30</v>
      </c>
      <c r="G127" s="7" t="s">
        <v>286</v>
      </c>
      <c r="H127" s="7" t="s">
        <v>287</v>
      </c>
      <c r="I127" s="7" t="s">
        <v>288</v>
      </c>
      <c r="J127" s="7" t="s">
        <v>300</v>
      </c>
      <c r="K127" s="3" t="s">
        <v>325</v>
      </c>
      <c r="L127" s="3" t="s">
        <v>326</v>
      </c>
    </row>
    <row r="128" spans="1:12" ht="15.75">
      <c r="A128" t="s">
        <v>283</v>
      </c>
      <c r="B128" s="7" t="s">
        <v>23</v>
      </c>
      <c r="C128" s="23" t="s">
        <v>327</v>
      </c>
      <c r="D128" s="28" t="s">
        <v>33</v>
      </c>
      <c r="E128" s="24" t="s">
        <v>318</v>
      </c>
      <c r="F128" s="7" t="s">
        <v>30</v>
      </c>
      <c r="G128" s="7" t="s">
        <v>286</v>
      </c>
      <c r="H128" s="7" t="s">
        <v>287</v>
      </c>
      <c r="I128" s="7" t="s">
        <v>288</v>
      </c>
      <c r="J128" s="7" t="s">
        <v>300</v>
      </c>
      <c r="K128" s="3" t="s">
        <v>31</v>
      </c>
      <c r="L128" s="3" t="s">
        <v>293</v>
      </c>
    </row>
    <row r="129" spans="1:12" ht="15.75">
      <c r="A129" t="s">
        <v>283</v>
      </c>
      <c r="B129" s="7" t="s">
        <v>23</v>
      </c>
      <c r="C129" s="23" t="s">
        <v>328</v>
      </c>
      <c r="D129" s="28" t="s">
        <v>33</v>
      </c>
      <c r="E129" s="24" t="s">
        <v>299</v>
      </c>
      <c r="F129" s="7" t="s">
        <v>30</v>
      </c>
      <c r="G129" s="7" t="s">
        <v>286</v>
      </c>
      <c r="H129" s="7" t="s">
        <v>287</v>
      </c>
      <c r="I129" s="7" t="s">
        <v>288</v>
      </c>
      <c r="J129" s="7" t="s">
        <v>300</v>
      </c>
      <c r="K129" s="3" t="s">
        <v>31</v>
      </c>
      <c r="L129" s="3" t="s">
        <v>293</v>
      </c>
    </row>
    <row r="130" spans="1:12" ht="15.75">
      <c r="A130" t="s">
        <v>283</v>
      </c>
      <c r="B130" s="7" t="s">
        <v>23</v>
      </c>
      <c r="C130" s="23" t="s">
        <v>329</v>
      </c>
      <c r="D130" s="28" t="s">
        <v>201</v>
      </c>
      <c r="E130" s="24" t="s">
        <v>306</v>
      </c>
      <c r="F130" s="7" t="s">
        <v>30</v>
      </c>
      <c r="G130" s="7" t="s">
        <v>286</v>
      </c>
      <c r="H130" s="7" t="s">
        <v>287</v>
      </c>
      <c r="I130" s="7" t="s">
        <v>288</v>
      </c>
      <c r="J130" s="7" t="s">
        <v>300</v>
      </c>
      <c r="K130" s="3" t="s">
        <v>31</v>
      </c>
      <c r="L130" s="3" t="s">
        <v>293</v>
      </c>
    </row>
    <row r="131" spans="1:12" ht="15.75">
      <c r="A131" t="s">
        <v>283</v>
      </c>
      <c r="B131" s="7" t="s">
        <v>23</v>
      </c>
      <c r="C131" s="23" t="s">
        <v>330</v>
      </c>
      <c r="D131" s="28" t="s">
        <v>204</v>
      </c>
      <c r="E131" s="24" t="s">
        <v>308</v>
      </c>
      <c r="F131" s="7" t="s">
        <v>30</v>
      </c>
      <c r="G131" s="7" t="s">
        <v>286</v>
      </c>
      <c r="H131" s="7" t="s">
        <v>287</v>
      </c>
      <c r="I131" s="7" t="s">
        <v>288</v>
      </c>
      <c r="J131" s="7" t="s">
        <v>300</v>
      </c>
      <c r="K131" s="3" t="s">
        <v>31</v>
      </c>
      <c r="L131" s="3" t="s">
        <v>293</v>
      </c>
    </row>
    <row r="132" spans="1:12" ht="15.75">
      <c r="A132" t="s">
        <v>283</v>
      </c>
      <c r="B132" s="7" t="s">
        <v>23</v>
      </c>
      <c r="C132" s="23" t="s">
        <v>331</v>
      </c>
      <c r="D132" s="28" t="s">
        <v>78</v>
      </c>
      <c r="E132" s="24" t="s">
        <v>297</v>
      </c>
      <c r="F132" s="7" t="s">
        <v>30</v>
      </c>
      <c r="G132" s="7" t="s">
        <v>286</v>
      </c>
      <c r="H132" s="7" t="s">
        <v>287</v>
      </c>
      <c r="I132" s="7" t="s">
        <v>288</v>
      </c>
      <c r="J132" s="7" t="s">
        <v>300</v>
      </c>
      <c r="K132" s="3" t="s">
        <v>31</v>
      </c>
      <c r="L132" s="3" t="s">
        <v>293</v>
      </c>
    </row>
    <row r="133" spans="1:12" ht="15.75">
      <c r="A133" t="s">
        <v>283</v>
      </c>
      <c r="B133" s="7" t="s">
        <v>23</v>
      </c>
      <c r="C133" s="23" t="s">
        <v>332</v>
      </c>
      <c r="D133" s="28" t="s">
        <v>333</v>
      </c>
      <c r="E133" s="24" t="s">
        <v>334</v>
      </c>
      <c r="F133" s="7" t="s">
        <v>30</v>
      </c>
      <c r="G133" s="7" t="s">
        <v>286</v>
      </c>
      <c r="H133" s="7" t="s">
        <v>287</v>
      </c>
      <c r="I133" s="7" t="s">
        <v>288</v>
      </c>
      <c r="J133" s="7" t="s">
        <v>300</v>
      </c>
      <c r="K133" s="3" t="s">
        <v>31</v>
      </c>
      <c r="L133" s="3" t="s">
        <v>293</v>
      </c>
    </row>
    <row r="134" spans="1:12" ht="15.75">
      <c r="A134" t="s">
        <v>283</v>
      </c>
      <c r="B134" s="7" t="s">
        <v>23</v>
      </c>
      <c r="C134" s="23" t="s">
        <v>281</v>
      </c>
      <c r="D134" s="28" t="s">
        <v>44</v>
      </c>
      <c r="E134" s="24" t="s">
        <v>302</v>
      </c>
      <c r="F134" s="7" t="s">
        <v>30</v>
      </c>
      <c r="G134" s="7" t="s">
        <v>286</v>
      </c>
      <c r="H134" s="7" t="s">
        <v>287</v>
      </c>
      <c r="I134" s="7" t="s">
        <v>288</v>
      </c>
      <c r="J134" s="7" t="s">
        <v>300</v>
      </c>
      <c r="K134" s="3" t="s">
        <v>31</v>
      </c>
      <c r="L134" s="3" t="s">
        <v>293</v>
      </c>
    </row>
    <row r="135" spans="1:12">
      <c r="A135" t="s">
        <v>335</v>
      </c>
      <c r="B135" s="7" t="s">
        <v>23</v>
      </c>
      <c r="C135" s="7" t="s">
        <v>336</v>
      </c>
      <c r="D135" s="31" t="s">
        <v>17</v>
      </c>
      <c r="F135" s="7" t="s">
        <v>30</v>
      </c>
      <c r="G135" s="7" t="s">
        <v>123</v>
      </c>
    </row>
    <row r="136" spans="1:12">
      <c r="A136" t="s">
        <v>335</v>
      </c>
      <c r="B136" s="7" t="s">
        <v>70</v>
      </c>
      <c r="C136" s="7" t="s">
        <v>337</v>
      </c>
      <c r="D136" s="31" t="s">
        <v>134</v>
      </c>
      <c r="F136" s="7" t="s">
        <v>103</v>
      </c>
      <c r="G136" s="7" t="s">
        <v>123</v>
      </c>
    </row>
    <row r="137" spans="1:12">
      <c r="A137" t="s">
        <v>335</v>
      </c>
      <c r="B137" s="7" t="s">
        <v>70</v>
      </c>
      <c r="C137" s="7" t="s">
        <v>338</v>
      </c>
      <c r="D137" s="31" t="s">
        <v>72</v>
      </c>
      <c r="F137" s="7" t="s">
        <v>30</v>
      </c>
      <c r="G137" s="7" t="s">
        <v>123</v>
      </c>
    </row>
    <row r="138" spans="1:12">
      <c r="A138" t="s">
        <v>335</v>
      </c>
      <c r="B138" s="7" t="s">
        <v>70</v>
      </c>
      <c r="C138" s="7" t="s">
        <v>339</v>
      </c>
      <c r="D138" s="31" t="s">
        <v>33</v>
      </c>
      <c r="F138" s="7" t="s">
        <v>103</v>
      </c>
      <c r="G138" s="7" t="s">
        <v>123</v>
      </c>
    </row>
    <row r="139" spans="1:12">
      <c r="A139" t="s">
        <v>335</v>
      </c>
      <c r="B139" s="7" t="s">
        <v>70</v>
      </c>
      <c r="C139" s="7" t="s">
        <v>314</v>
      </c>
      <c r="D139" s="31" t="s">
        <v>291</v>
      </c>
      <c r="F139" s="7" t="s">
        <v>30</v>
      </c>
      <c r="G139" s="7" t="s">
        <v>123</v>
      </c>
    </row>
    <row r="140" spans="1:12">
      <c r="A140" t="s">
        <v>335</v>
      </c>
      <c r="B140" s="7" t="s">
        <v>70</v>
      </c>
      <c r="C140" s="7" t="s">
        <v>340</v>
      </c>
      <c r="D140" s="31" t="s">
        <v>291</v>
      </c>
      <c r="F140" s="7" t="s">
        <v>103</v>
      </c>
      <c r="G140" s="7" t="s">
        <v>123</v>
      </c>
    </row>
    <row r="141" spans="1:12">
      <c r="A141" t="s">
        <v>335</v>
      </c>
      <c r="B141" s="7" t="s">
        <v>70</v>
      </c>
      <c r="C141" s="7" t="s">
        <v>181</v>
      </c>
      <c r="D141" s="31" t="s">
        <v>17</v>
      </c>
      <c r="F141" s="7" t="s">
        <v>103</v>
      </c>
      <c r="G141" s="7" t="s">
        <v>123</v>
      </c>
    </row>
    <row r="142" spans="1:12">
      <c r="A142" t="s">
        <v>335</v>
      </c>
      <c r="B142" s="7" t="s">
        <v>70</v>
      </c>
      <c r="C142" s="7" t="s">
        <v>341</v>
      </c>
      <c r="D142" s="31" t="s">
        <v>147</v>
      </c>
      <c r="F142" s="7" t="s">
        <v>103</v>
      </c>
      <c r="G142" s="7" t="s">
        <v>123</v>
      </c>
    </row>
    <row r="143" spans="1:12">
      <c r="A143" t="s">
        <v>335</v>
      </c>
      <c r="B143" s="7" t="s">
        <v>70</v>
      </c>
      <c r="C143" s="7" t="s">
        <v>313</v>
      </c>
      <c r="D143" s="31" t="s">
        <v>134</v>
      </c>
      <c r="F143" s="7" t="s">
        <v>30</v>
      </c>
      <c r="G143" s="7" t="s">
        <v>123</v>
      </c>
    </row>
    <row r="144" spans="1:12">
      <c r="A144" t="s">
        <v>335</v>
      </c>
      <c r="B144" s="7" t="s">
        <v>70</v>
      </c>
      <c r="C144" s="7" t="s">
        <v>331</v>
      </c>
      <c r="D144" s="31" t="s">
        <v>78</v>
      </c>
      <c r="F144" s="7" t="s">
        <v>30</v>
      </c>
      <c r="G144" s="7" t="s">
        <v>123</v>
      </c>
    </row>
    <row r="145" spans="1:12">
      <c r="A145" t="s">
        <v>335</v>
      </c>
      <c r="B145" s="7" t="s">
        <v>70</v>
      </c>
      <c r="C145" s="7" t="s">
        <v>281</v>
      </c>
      <c r="D145" s="31" t="s">
        <v>44</v>
      </c>
      <c r="F145" s="7" t="s">
        <v>103</v>
      </c>
      <c r="G145" s="7" t="s">
        <v>123</v>
      </c>
    </row>
    <row r="146" spans="1:12">
      <c r="A146" t="s">
        <v>335</v>
      </c>
      <c r="B146" s="7" t="s">
        <v>70</v>
      </c>
      <c r="C146" s="7" t="s">
        <v>342</v>
      </c>
      <c r="D146" s="31" t="s">
        <v>88</v>
      </c>
      <c r="F146" s="7" t="s">
        <v>103</v>
      </c>
      <c r="G146" s="7" t="s">
        <v>123</v>
      </c>
    </row>
    <row r="147" spans="1:12" ht="30.75">
      <c r="A147" t="s">
        <v>343</v>
      </c>
      <c r="B147" s="7" t="s">
        <v>53</v>
      </c>
      <c r="C147" t="s">
        <v>344</v>
      </c>
      <c r="D147" s="27" t="s">
        <v>33</v>
      </c>
      <c r="E147" s="7">
        <v>1997</v>
      </c>
      <c r="F147" s="7" t="s">
        <v>18</v>
      </c>
      <c r="G147" s="7" t="s">
        <v>345</v>
      </c>
      <c r="H147" s="7" t="s">
        <v>346</v>
      </c>
      <c r="I147" s="6" t="s">
        <v>347</v>
      </c>
      <c r="K147" s="7"/>
      <c r="L147" s="7" t="s">
        <v>348</v>
      </c>
    </row>
    <row r="148" spans="1:12">
      <c r="A148" t="s">
        <v>343</v>
      </c>
      <c r="B148" s="7" t="s">
        <v>53</v>
      </c>
      <c r="C148" t="s">
        <v>349</v>
      </c>
      <c r="D148" s="27" t="s">
        <v>33</v>
      </c>
      <c r="E148" s="7">
        <v>2018</v>
      </c>
      <c r="F148" s="7" t="s">
        <v>18</v>
      </c>
      <c r="G148" s="7" t="s">
        <v>350</v>
      </c>
      <c r="H148" s="7" t="s">
        <v>351</v>
      </c>
      <c r="I148" s="7" t="s">
        <v>352</v>
      </c>
      <c r="K148" s="7"/>
      <c r="L148" s="7" t="s">
        <v>353</v>
      </c>
    </row>
    <row r="149" spans="1:12" ht="30.75">
      <c r="A149" t="s">
        <v>343</v>
      </c>
      <c r="B149" s="7" t="s">
        <v>53</v>
      </c>
      <c r="C149" t="s">
        <v>354</v>
      </c>
      <c r="D149" s="27" t="s">
        <v>33</v>
      </c>
      <c r="E149" s="7" t="s">
        <v>355</v>
      </c>
      <c r="F149" s="7" t="s">
        <v>18</v>
      </c>
      <c r="G149" s="7" t="s">
        <v>345</v>
      </c>
      <c r="H149" s="7" t="s">
        <v>356</v>
      </c>
      <c r="I149" s="6" t="s">
        <v>347</v>
      </c>
      <c r="K149" s="7" t="s">
        <v>357</v>
      </c>
      <c r="L149" s="7" t="s">
        <v>358</v>
      </c>
    </row>
    <row r="150" spans="1:12">
      <c r="A150" t="s">
        <v>343</v>
      </c>
      <c r="B150" s="7" t="s">
        <v>53</v>
      </c>
      <c r="C150" t="s">
        <v>359</v>
      </c>
      <c r="D150" s="27" t="s">
        <v>134</v>
      </c>
      <c r="E150" s="7">
        <v>2007</v>
      </c>
      <c r="F150" s="7" t="s">
        <v>18</v>
      </c>
      <c r="G150" s="7" t="s">
        <v>360</v>
      </c>
      <c r="H150" s="7" t="s">
        <v>361</v>
      </c>
      <c r="I150" s="7" t="s">
        <v>352</v>
      </c>
      <c r="K150" s="7"/>
      <c r="L150" s="7" t="s">
        <v>362</v>
      </c>
    </row>
    <row r="151" spans="1:12">
      <c r="A151" t="s">
        <v>343</v>
      </c>
      <c r="B151" s="7" t="s">
        <v>53</v>
      </c>
      <c r="C151" t="s">
        <v>363</v>
      </c>
      <c r="D151" s="27" t="s">
        <v>64</v>
      </c>
      <c r="E151" s="7">
        <v>2002</v>
      </c>
      <c r="F151" s="7" t="s">
        <v>18</v>
      </c>
      <c r="G151" s="7" t="s">
        <v>345</v>
      </c>
      <c r="H151" s="7" t="s">
        <v>346</v>
      </c>
      <c r="I151" s="7" t="s">
        <v>352</v>
      </c>
      <c r="K151" s="7"/>
      <c r="L151" s="7" t="s">
        <v>364</v>
      </c>
    </row>
    <row r="152" spans="1:12">
      <c r="A152" t="s">
        <v>343</v>
      </c>
      <c r="B152" s="7" t="s">
        <v>53</v>
      </c>
      <c r="C152" t="s">
        <v>365</v>
      </c>
      <c r="D152" s="27" t="s">
        <v>147</v>
      </c>
      <c r="E152" s="7">
        <v>2018</v>
      </c>
      <c r="F152" s="7" t="s">
        <v>18</v>
      </c>
      <c r="G152" s="7" t="s">
        <v>345</v>
      </c>
      <c r="H152" s="7" t="s">
        <v>346</v>
      </c>
      <c r="I152" s="7" t="s">
        <v>352</v>
      </c>
      <c r="K152" s="7"/>
      <c r="L152" s="7" t="s">
        <v>366</v>
      </c>
    </row>
    <row r="153" spans="1:12">
      <c r="A153" t="s">
        <v>343</v>
      </c>
      <c r="B153" s="7" t="s">
        <v>53</v>
      </c>
      <c r="C153" t="s">
        <v>367</v>
      </c>
      <c r="D153" s="27" t="s">
        <v>88</v>
      </c>
      <c r="E153" s="7">
        <v>2003</v>
      </c>
      <c r="F153" s="7" t="s">
        <v>18</v>
      </c>
      <c r="G153" s="7" t="s">
        <v>345</v>
      </c>
      <c r="H153" s="7" t="s">
        <v>361</v>
      </c>
      <c r="I153" s="7" t="s">
        <v>352</v>
      </c>
      <c r="K153" s="7"/>
      <c r="L153" s="7"/>
    </row>
    <row r="154" spans="1:12">
      <c r="A154" t="s">
        <v>343</v>
      </c>
      <c r="B154" s="7" t="s">
        <v>53</v>
      </c>
      <c r="C154" t="s">
        <v>368</v>
      </c>
      <c r="D154" s="27" t="s">
        <v>17</v>
      </c>
      <c r="E154" s="7">
        <v>2000</v>
      </c>
      <c r="F154" s="7" t="s">
        <v>18</v>
      </c>
      <c r="G154" s="7" t="s">
        <v>350</v>
      </c>
      <c r="H154" s="7" t="s">
        <v>346</v>
      </c>
      <c r="I154" s="7" t="s">
        <v>352</v>
      </c>
      <c r="K154" s="7"/>
      <c r="L154" s="7" t="s">
        <v>369</v>
      </c>
    </row>
    <row r="155" spans="1:12">
      <c r="A155" t="s">
        <v>343</v>
      </c>
      <c r="B155" s="7" t="s">
        <v>53</v>
      </c>
      <c r="C155" t="s">
        <v>370</v>
      </c>
      <c r="D155" s="27" t="s">
        <v>134</v>
      </c>
      <c r="E155" s="7">
        <v>2014</v>
      </c>
      <c r="F155" s="7" t="s">
        <v>18</v>
      </c>
      <c r="G155" s="7" t="s">
        <v>345</v>
      </c>
      <c r="H155" s="7" t="s">
        <v>371</v>
      </c>
      <c r="I155" s="7" t="s">
        <v>352</v>
      </c>
      <c r="K155" s="7"/>
      <c r="L155" s="7"/>
    </row>
    <row r="156" spans="1:12">
      <c r="A156" t="s">
        <v>343</v>
      </c>
      <c r="B156" s="7" t="s">
        <v>53</v>
      </c>
      <c r="C156" t="s">
        <v>370</v>
      </c>
      <c r="D156" s="27" t="s">
        <v>134</v>
      </c>
      <c r="E156" s="7">
        <v>2014</v>
      </c>
      <c r="F156" s="7" t="s">
        <v>18</v>
      </c>
      <c r="G156" s="7" t="s">
        <v>345</v>
      </c>
      <c r="H156" s="7" t="s">
        <v>371</v>
      </c>
      <c r="I156" s="7" t="s">
        <v>352</v>
      </c>
      <c r="K156" s="7"/>
      <c r="L156" s="7"/>
    </row>
    <row r="157" spans="1:12">
      <c r="A157" t="s">
        <v>343</v>
      </c>
      <c r="B157" s="7" t="s">
        <v>53</v>
      </c>
      <c r="C157" t="s">
        <v>372</v>
      </c>
      <c r="D157" s="27" t="s">
        <v>134</v>
      </c>
      <c r="E157" s="7">
        <v>2014</v>
      </c>
      <c r="F157" s="7" t="s">
        <v>18</v>
      </c>
      <c r="G157" s="7" t="s">
        <v>345</v>
      </c>
      <c r="H157" s="7" t="s">
        <v>371</v>
      </c>
      <c r="I157" s="7" t="s">
        <v>352</v>
      </c>
      <c r="K157" s="7"/>
      <c r="L157" s="7" t="s">
        <v>373</v>
      </c>
    </row>
    <row r="158" spans="1:12">
      <c r="A158" t="s">
        <v>343</v>
      </c>
      <c r="B158" s="7" t="s">
        <v>53</v>
      </c>
      <c r="C158" t="s">
        <v>372</v>
      </c>
      <c r="D158" s="27" t="s">
        <v>134</v>
      </c>
      <c r="E158" s="7">
        <v>2014</v>
      </c>
      <c r="F158" s="7" t="s">
        <v>18</v>
      </c>
      <c r="G158" s="7" t="s">
        <v>345</v>
      </c>
      <c r="H158" s="7" t="s">
        <v>351</v>
      </c>
      <c r="I158" s="7" t="s">
        <v>352</v>
      </c>
      <c r="K158" s="7"/>
      <c r="L158" s="7" t="s">
        <v>373</v>
      </c>
    </row>
    <row r="159" spans="1:12">
      <c r="A159" t="s">
        <v>343</v>
      </c>
      <c r="B159" s="7" t="s">
        <v>53</v>
      </c>
      <c r="C159" t="s">
        <v>71</v>
      </c>
      <c r="D159" s="27" t="s">
        <v>72</v>
      </c>
      <c r="E159" s="7">
        <v>2002</v>
      </c>
      <c r="F159" s="7" t="s">
        <v>18</v>
      </c>
      <c r="G159" s="7" t="s">
        <v>345</v>
      </c>
      <c r="H159" s="7" t="s">
        <v>361</v>
      </c>
      <c r="I159" s="7" t="s">
        <v>352</v>
      </c>
      <c r="K159" s="7"/>
      <c r="L159" s="7" t="s">
        <v>374</v>
      </c>
    </row>
    <row r="160" spans="1:12">
      <c r="A160" t="s">
        <v>343</v>
      </c>
      <c r="B160" s="7" t="s">
        <v>53</v>
      </c>
      <c r="C160" t="s">
        <v>194</v>
      </c>
      <c r="D160" s="27" t="s">
        <v>29</v>
      </c>
      <c r="E160" s="7">
        <v>2000</v>
      </c>
      <c r="F160" s="7" t="s">
        <v>18</v>
      </c>
      <c r="G160" s="7" t="s">
        <v>345</v>
      </c>
      <c r="H160" s="7" t="s">
        <v>356</v>
      </c>
      <c r="I160" s="7" t="s">
        <v>352</v>
      </c>
      <c r="K160" s="6" t="s">
        <v>375</v>
      </c>
      <c r="L160" s="7" t="s">
        <v>376</v>
      </c>
    </row>
    <row r="161" spans="1:12" ht="30.75">
      <c r="A161" t="s">
        <v>343</v>
      </c>
      <c r="B161" s="7" t="s">
        <v>377</v>
      </c>
      <c r="C161" t="s">
        <v>378</v>
      </c>
      <c r="D161" s="27" t="s">
        <v>75</v>
      </c>
      <c r="E161" s="7" t="s">
        <v>379</v>
      </c>
      <c r="F161" s="7" t="s">
        <v>30</v>
      </c>
      <c r="H161" s="7" t="s">
        <v>351</v>
      </c>
      <c r="I161" s="6" t="s">
        <v>380</v>
      </c>
      <c r="K161" t="s">
        <v>381</v>
      </c>
      <c r="L161" s="4" t="s">
        <v>382</v>
      </c>
    </row>
    <row r="162" spans="1:12">
      <c r="A162" t="s">
        <v>343</v>
      </c>
      <c r="B162" s="7" t="s">
        <v>377</v>
      </c>
      <c r="C162" t="s">
        <v>354</v>
      </c>
      <c r="D162" s="27" t="s">
        <v>29</v>
      </c>
      <c r="E162" s="7" t="s">
        <v>383</v>
      </c>
      <c r="F162" s="7" t="s">
        <v>30</v>
      </c>
      <c r="I162" s="7" t="s">
        <v>352</v>
      </c>
      <c r="K162" t="s">
        <v>384</v>
      </c>
      <c r="L162" s="6" t="s">
        <v>385</v>
      </c>
    </row>
    <row r="163" spans="1:12">
      <c r="A163" t="s">
        <v>343</v>
      </c>
      <c r="B163" s="7" t="s">
        <v>377</v>
      </c>
      <c r="C163" t="s">
        <v>354</v>
      </c>
      <c r="D163" s="27" t="s">
        <v>29</v>
      </c>
      <c r="E163" s="7" t="s">
        <v>386</v>
      </c>
      <c r="F163" s="7" t="s">
        <v>30</v>
      </c>
      <c r="I163" s="7" t="s">
        <v>352</v>
      </c>
      <c r="K163" t="s">
        <v>384</v>
      </c>
      <c r="L163" s="7" t="s">
        <v>387</v>
      </c>
    </row>
    <row r="164" spans="1:12">
      <c r="A164" t="s">
        <v>343</v>
      </c>
      <c r="B164" s="7" t="s">
        <v>53</v>
      </c>
      <c r="C164" t="s">
        <v>388</v>
      </c>
      <c r="D164" s="27" t="s">
        <v>33</v>
      </c>
      <c r="E164" s="7" t="s">
        <v>389</v>
      </c>
      <c r="F164" s="7" t="s">
        <v>30</v>
      </c>
      <c r="H164" s="7" t="s">
        <v>351</v>
      </c>
      <c r="I164" s="7" t="s">
        <v>352</v>
      </c>
      <c r="K164" t="s">
        <v>384</v>
      </c>
      <c r="L164" t="s">
        <v>390</v>
      </c>
    </row>
    <row r="165" spans="1:12">
      <c r="A165" t="s">
        <v>343</v>
      </c>
      <c r="B165" s="7" t="s">
        <v>377</v>
      </c>
      <c r="C165" t="s">
        <v>391</v>
      </c>
      <c r="D165" s="27" t="s">
        <v>33</v>
      </c>
      <c r="E165" s="7" t="s">
        <v>389</v>
      </c>
      <c r="F165" s="7" t="s">
        <v>30</v>
      </c>
      <c r="H165" s="7" t="s">
        <v>351</v>
      </c>
      <c r="I165" s="7" t="s">
        <v>352</v>
      </c>
      <c r="K165" t="s">
        <v>384</v>
      </c>
      <c r="L165" t="s">
        <v>390</v>
      </c>
    </row>
    <row r="166" spans="1:12">
      <c r="A166" t="s">
        <v>343</v>
      </c>
      <c r="B166" s="7" t="s">
        <v>377</v>
      </c>
      <c r="C166" t="s">
        <v>392</v>
      </c>
      <c r="D166" s="27" t="s">
        <v>78</v>
      </c>
      <c r="E166" s="7" t="s">
        <v>389</v>
      </c>
      <c r="F166" s="7" t="s">
        <v>30</v>
      </c>
      <c r="H166" s="53"/>
      <c r="I166" s="7" t="s">
        <v>352</v>
      </c>
      <c r="L166" t="s">
        <v>387</v>
      </c>
    </row>
    <row r="167" spans="1:12">
      <c r="A167" t="s">
        <v>343</v>
      </c>
      <c r="B167" s="7" t="s">
        <v>377</v>
      </c>
      <c r="C167" t="s">
        <v>393</v>
      </c>
      <c r="D167" s="27" t="s">
        <v>141</v>
      </c>
      <c r="E167" s="7" t="s">
        <v>394</v>
      </c>
      <c r="F167" s="7" t="s">
        <v>56</v>
      </c>
      <c r="I167" s="7" t="s">
        <v>352</v>
      </c>
    </row>
    <row r="169" spans="1:12" ht="45.75" customHeight="1">
      <c r="C169" s="4" t="s">
        <v>395</v>
      </c>
      <c r="D169" s="4"/>
    </row>
    <row r="170" spans="1:12">
      <c r="C170" t="s">
        <v>396</v>
      </c>
      <c r="D170"/>
    </row>
    <row r="172" spans="1:12">
      <c r="A172" t="s">
        <v>397</v>
      </c>
      <c r="B172" s="7" t="s">
        <v>398</v>
      </c>
      <c r="C172" t="str">
        <f>"University of California"</f>
        <v>University of California</v>
      </c>
      <c r="D172" s="27" t="s">
        <v>17</v>
      </c>
      <c r="F172" s="7" t="s">
        <v>30</v>
      </c>
    </row>
    <row r="173" spans="1:12">
      <c r="A173" t="s">
        <v>397</v>
      </c>
      <c r="B173" s="7" t="s">
        <v>398</v>
      </c>
      <c r="C173" t="str">
        <f>"Oklahoma State University, School of Media and Strategic Communications"</f>
        <v>Oklahoma State University, School of Media and Strategic Communications</v>
      </c>
      <c r="D173" s="27" t="s">
        <v>155</v>
      </c>
      <c r="F173" s="7" t="s">
        <v>30</v>
      </c>
    </row>
    <row r="174" spans="1:12">
      <c r="A174" t="s">
        <v>397</v>
      </c>
      <c r="B174" s="7" t="s">
        <v>398</v>
      </c>
      <c r="C174" t="str">
        <f>"Michigan State University"</f>
        <v>Michigan State University</v>
      </c>
      <c r="D174" s="27" t="s">
        <v>141</v>
      </c>
      <c r="F174" s="7" t="s">
        <v>30</v>
      </c>
    </row>
    <row r="175" spans="1:12">
      <c r="A175" t="s">
        <v>397</v>
      </c>
      <c r="B175" s="7" t="s">
        <v>398</v>
      </c>
      <c r="C175" t="str">
        <f>"North Carolina State University"</f>
        <v>North Carolina State University</v>
      </c>
      <c r="D175" s="27" t="s">
        <v>97</v>
      </c>
      <c r="F175" s="7" t="s">
        <v>30</v>
      </c>
    </row>
    <row r="176" spans="1:12">
      <c r="A176" t="s">
        <v>397</v>
      </c>
      <c r="B176" s="7" t="s">
        <v>398</v>
      </c>
      <c r="C176" t="str">
        <f>"Northeastern University"</f>
        <v>Northeastern University</v>
      </c>
      <c r="D176" s="27" t="s">
        <v>88</v>
      </c>
      <c r="F176" s="7" t="s">
        <v>30</v>
      </c>
    </row>
    <row r="177" spans="1:6">
      <c r="A177" t="s">
        <v>397</v>
      </c>
      <c r="B177" s="7" t="s">
        <v>398</v>
      </c>
      <c r="C177" t="str">
        <f>"Santa Clara University"</f>
        <v>Santa Clara University</v>
      </c>
      <c r="D177" s="27" t="s">
        <v>17</v>
      </c>
      <c r="F177" s="7" t="s">
        <v>30</v>
      </c>
    </row>
    <row r="178" spans="1:6">
      <c r="A178" t="s">
        <v>397</v>
      </c>
      <c r="B178" s="7" t="s">
        <v>398</v>
      </c>
      <c r="C178" t="str">
        <f>"The University of Texas at Arlington"</f>
        <v>The University of Texas at Arlington</v>
      </c>
      <c r="D178" s="27" t="s">
        <v>78</v>
      </c>
      <c r="F178" s="7" t="s">
        <v>30</v>
      </c>
    </row>
    <row r="179" spans="1:6">
      <c r="A179" t="s">
        <v>397</v>
      </c>
      <c r="B179" s="7" t="s">
        <v>398</v>
      </c>
      <c r="C179" t="str">
        <f>"University of California at Berkeley"</f>
        <v>University of California at Berkeley</v>
      </c>
      <c r="D179" s="27" t="s">
        <v>17</v>
      </c>
      <c r="F179" s="7" t="s">
        <v>30</v>
      </c>
    </row>
    <row r="180" spans="1:6">
      <c r="A180" t="s">
        <v>397</v>
      </c>
      <c r="B180" s="7" t="s">
        <v>398</v>
      </c>
      <c r="C180" t="str">
        <f>"University of California at Davis"</f>
        <v>University of California at Davis</v>
      </c>
      <c r="D180" s="27" t="s">
        <v>17</v>
      </c>
      <c r="F180" s="7" t="s">
        <v>30</v>
      </c>
    </row>
    <row r="181" spans="1:6">
      <c r="A181" t="s">
        <v>397</v>
      </c>
      <c r="B181" s="7" t="s">
        <v>398</v>
      </c>
      <c r="C181" t="str">
        <f>"University of California, Irvine"</f>
        <v>University of California, Irvine</v>
      </c>
      <c r="D181" s="27" t="s">
        <v>17</v>
      </c>
      <c r="F181" s="7" t="s">
        <v>30</v>
      </c>
    </row>
    <row r="182" spans="1:6">
      <c r="A182" t="s">
        <v>397</v>
      </c>
      <c r="B182" s="7" t="s">
        <v>398</v>
      </c>
      <c r="C182" t="str">
        <f>"University of California at Los Angeles"</f>
        <v>University of California at Los Angeles</v>
      </c>
      <c r="D182" s="27" t="s">
        <v>17</v>
      </c>
      <c r="F182" s="7" t="s">
        <v>30</v>
      </c>
    </row>
    <row r="183" spans="1:6">
      <c r="A183" t="s">
        <v>397</v>
      </c>
      <c r="B183" s="7" t="s">
        <v>398</v>
      </c>
      <c r="C183" t="str">
        <f>"University of California, Merced"</f>
        <v>University of California, Merced</v>
      </c>
      <c r="D183" s="27" t="s">
        <v>17</v>
      </c>
      <c r="F183" s="7" t="s">
        <v>30</v>
      </c>
    </row>
    <row r="184" spans="1:6">
      <c r="A184" t="s">
        <v>397</v>
      </c>
      <c r="B184" s="7" t="s">
        <v>398</v>
      </c>
      <c r="C184" t="str">
        <f>"University of California at Riverside"</f>
        <v>University of California at Riverside</v>
      </c>
      <c r="D184" s="27" t="s">
        <v>17</v>
      </c>
      <c r="F184" s="7" t="s">
        <v>30</v>
      </c>
    </row>
    <row r="185" spans="1:6">
      <c r="A185" t="s">
        <v>397</v>
      </c>
      <c r="B185" s="7" t="s">
        <v>398</v>
      </c>
      <c r="C185" t="str">
        <f>"University of California at San Diego"</f>
        <v>University of California at San Diego</v>
      </c>
      <c r="D185" s="27" t="s">
        <v>17</v>
      </c>
      <c r="F185" s="7" t="s">
        <v>30</v>
      </c>
    </row>
    <row r="186" spans="1:6">
      <c r="A186" t="s">
        <v>397</v>
      </c>
      <c r="B186" s="7" t="s">
        <v>398</v>
      </c>
      <c r="C186" t="str">
        <f>"University of California at San Francisco"</f>
        <v>University of California at San Francisco</v>
      </c>
      <c r="D186" s="27" t="s">
        <v>17</v>
      </c>
      <c r="F186" s="7" t="s">
        <v>30</v>
      </c>
    </row>
    <row r="187" spans="1:6">
      <c r="A187" t="s">
        <v>397</v>
      </c>
      <c r="B187" s="7" t="s">
        <v>398</v>
      </c>
      <c r="C187" t="str">
        <f>"University of California at Santa Barbara"</f>
        <v>University of California at Santa Barbara</v>
      </c>
      <c r="D187" s="27" t="s">
        <v>17</v>
      </c>
      <c r="F187" s="7" t="s">
        <v>30</v>
      </c>
    </row>
    <row r="188" spans="1:6">
      <c r="A188" t="s">
        <v>397</v>
      </c>
      <c r="B188" s="7" t="s">
        <v>398</v>
      </c>
      <c r="C188" t="str">
        <f>"University of California at Santa Cruz"</f>
        <v>University of California at Santa Cruz</v>
      </c>
      <c r="D188" s="27" t="s">
        <v>17</v>
      </c>
      <c r="F188" s="7" t="s">
        <v>30</v>
      </c>
    </row>
    <row r="189" spans="1:6">
      <c r="A189" t="s">
        <v>397</v>
      </c>
      <c r="B189" s="7" t="s">
        <v>398</v>
      </c>
      <c r="C189" t="str">
        <f>"University of Connecticut"</f>
        <v>University of Connecticut</v>
      </c>
      <c r="D189" s="27" t="s">
        <v>399</v>
      </c>
      <c r="F189" s="7" t="s">
        <v>30</v>
      </c>
    </row>
    <row r="190" spans="1:6">
      <c r="A190" t="s">
        <v>397</v>
      </c>
      <c r="B190" s="7" t="s">
        <v>398</v>
      </c>
      <c r="C190" t="str">
        <f>"University of Denver"</f>
        <v>University of Denver</v>
      </c>
      <c r="D190" s="27" t="s">
        <v>220</v>
      </c>
      <c r="F190" s="7" t="s">
        <v>30</v>
      </c>
    </row>
    <row r="191" spans="1:6">
      <c r="A191" t="s">
        <v>397</v>
      </c>
      <c r="B191" s="7" t="s">
        <v>400</v>
      </c>
      <c r="C191" t="str">
        <f>"University of Denver, Study abroad"</f>
        <v>University of Denver, Study abroad</v>
      </c>
      <c r="D191" s="27" t="s">
        <v>220</v>
      </c>
      <c r="F191" s="7" t="s">
        <v>30</v>
      </c>
    </row>
    <row r="192" spans="1:6">
      <c r="A192" t="s">
        <v>397</v>
      </c>
      <c r="B192" s="7" t="s">
        <v>398</v>
      </c>
      <c r="C192" t="str">
        <f>"University of Maryland, College Park"</f>
        <v>University of Maryland, College Park</v>
      </c>
      <c r="D192" s="27" t="s">
        <v>75</v>
      </c>
      <c r="F192" s="7" t="s">
        <v>30</v>
      </c>
    </row>
    <row r="193" spans="1:6">
      <c r="A193" t="s">
        <v>397</v>
      </c>
      <c r="B193" s="7" t="s">
        <v>398</v>
      </c>
      <c r="C193" t="str">
        <f>"University of North Carolina at Chapel Hill"</f>
        <v>University of North Carolina at Chapel Hill</v>
      </c>
      <c r="D193" s="27" t="s">
        <v>97</v>
      </c>
      <c r="F193" s="7" t="s">
        <v>30</v>
      </c>
    </row>
    <row r="194" spans="1:6">
      <c r="A194" t="s">
        <v>397</v>
      </c>
      <c r="B194" s="7" t="s">
        <v>398</v>
      </c>
      <c r="C194" t="str">
        <f>"University of Virginia"</f>
        <v>University of Virginia</v>
      </c>
      <c r="D194" s="27" t="s">
        <v>333</v>
      </c>
      <c r="F194" s="7" t="s">
        <v>30</v>
      </c>
    </row>
    <row r="195" spans="1:6">
      <c r="A195" t="s">
        <v>397</v>
      </c>
      <c r="B195" s="7" t="s">
        <v>398</v>
      </c>
      <c r="C195" t="str">
        <f>"University of Wisconsin-Madison"</f>
        <v>University of Wisconsin-Madison</v>
      </c>
      <c r="D195" s="27" t="s">
        <v>118</v>
      </c>
      <c r="F195" s="7" t="s">
        <v>30</v>
      </c>
    </row>
    <row r="196" spans="1:6">
      <c r="A196" t="s">
        <v>397</v>
      </c>
      <c r="B196" s="7" t="s">
        <v>398</v>
      </c>
      <c r="C196" t="str">
        <f>"Georgia Institute of Technology"</f>
        <v>Georgia Institute of Technology</v>
      </c>
      <c r="D196" s="27" t="s">
        <v>132</v>
      </c>
      <c r="F196" s="7" t="s">
        <v>103</v>
      </c>
    </row>
    <row r="197" spans="1:6">
      <c r="A197" t="s">
        <v>397</v>
      </c>
      <c r="B197" s="7" t="s">
        <v>398</v>
      </c>
      <c r="C197" t="str">
        <f>"Georgia Institute of Technology"</f>
        <v>Georgia Institute of Technology</v>
      </c>
      <c r="D197" s="27" t="s">
        <v>132</v>
      </c>
      <c r="F197" s="7" t="s">
        <v>103</v>
      </c>
    </row>
    <row r="198" spans="1:6">
      <c r="A198" t="s">
        <v>397</v>
      </c>
      <c r="B198" s="7" t="s">
        <v>398</v>
      </c>
      <c r="C198" t="str">
        <f>"Temple University"</f>
        <v>Temple University</v>
      </c>
      <c r="D198" s="27" t="s">
        <v>49</v>
      </c>
      <c r="F198" s="7" t="s">
        <v>103</v>
      </c>
    </row>
    <row r="199" spans="1:6">
      <c r="A199" t="s">
        <v>397</v>
      </c>
      <c r="B199" s="7" t="s">
        <v>398</v>
      </c>
      <c r="C199" t="str">
        <f>"University of Illinois at Urbana-Champaign"</f>
        <v>University of Illinois at Urbana-Champaign</v>
      </c>
      <c r="D199" s="27" t="s">
        <v>134</v>
      </c>
      <c r="F199" s="7" t="s">
        <v>103</v>
      </c>
    </row>
    <row r="200" spans="1:6">
      <c r="A200" t="s">
        <v>397</v>
      </c>
      <c r="B200" s="7" t="s">
        <v>398</v>
      </c>
      <c r="C200" t="str">
        <f>"University of Michigan"</f>
        <v>University of Michigan</v>
      </c>
      <c r="D200" s="27" t="s">
        <v>141</v>
      </c>
      <c r="F200" s="7" t="s">
        <v>103</v>
      </c>
    </row>
    <row r="201" spans="1:6">
      <c r="A201" t="s">
        <v>397</v>
      </c>
      <c r="B201" s="7" t="s">
        <v>15</v>
      </c>
      <c r="C201" t="str">
        <f>"University of Michigan"</f>
        <v>University of Michigan</v>
      </c>
      <c r="D201" s="27" t="s">
        <v>141</v>
      </c>
      <c r="F201" s="7" t="s">
        <v>103</v>
      </c>
    </row>
    <row r="202" spans="1:6">
      <c r="A202" t="s">
        <v>397</v>
      </c>
      <c r="B202" s="7" t="s">
        <v>398</v>
      </c>
      <c r="C202" t="str">
        <f>"University of California at Davis"</f>
        <v>University of California at Davis</v>
      </c>
      <c r="D202" s="27" t="s">
        <v>17</v>
      </c>
      <c r="F202" s="7" t="s">
        <v>103</v>
      </c>
    </row>
    <row r="203" spans="1:6">
      <c r="A203" t="s">
        <v>397</v>
      </c>
      <c r="B203" s="7" t="s">
        <v>398</v>
      </c>
      <c r="C203" t="str">
        <f>"New York University, Speech Pathology"</f>
        <v>New York University, Speech Pathology</v>
      </c>
      <c r="D203" s="27" t="s">
        <v>33</v>
      </c>
      <c r="F203" s="7" t="s">
        <v>56</v>
      </c>
    </row>
    <row r="204" spans="1:6">
      <c r="A204" t="s">
        <v>397</v>
      </c>
      <c r="B204" s="7" t="s">
        <v>398</v>
      </c>
      <c r="C204" t="str">
        <f>"San Fransisco State University, Speech Pathology"</f>
        <v>San Fransisco State University, Speech Pathology</v>
      </c>
      <c r="D204" s="27" t="s">
        <v>17</v>
      </c>
      <c r="F204" s="7" t="s">
        <v>56</v>
      </c>
    </row>
    <row r="205" spans="1:6">
      <c r="A205" t="s">
        <v>397</v>
      </c>
      <c r="B205" s="7" t="s">
        <v>398</v>
      </c>
      <c r="C205" t="str">
        <f>"University of Hawai'i at Manoa"</f>
        <v>University of Hawai'i at Manoa</v>
      </c>
      <c r="D205" s="27" t="s">
        <v>311</v>
      </c>
      <c r="F205" s="7" t="s">
        <v>103</v>
      </c>
    </row>
    <row r="206" spans="1:6">
      <c r="A206" t="s">
        <v>397</v>
      </c>
      <c r="B206" s="7" t="s">
        <v>398</v>
      </c>
      <c r="C206" t="str">
        <f>"University of Montana"</f>
        <v>University of Montana</v>
      </c>
      <c r="D206" s="27" t="s">
        <v>145</v>
      </c>
      <c r="F206" s="7" t="s">
        <v>103</v>
      </c>
    </row>
    <row r="207" spans="1:6">
      <c r="A207" t="s">
        <v>397</v>
      </c>
      <c r="B207" s="7" t="s">
        <v>398</v>
      </c>
      <c r="C207" t="str">
        <f>"Babson College"</f>
        <v>Babson College</v>
      </c>
      <c r="D207" s="27" t="s">
        <v>88</v>
      </c>
      <c r="F207" s="7" t="s">
        <v>103</v>
      </c>
    </row>
    <row r="208" spans="1:6">
      <c r="A208" t="s">
        <v>397</v>
      </c>
      <c r="B208" s="7" t="s">
        <v>398</v>
      </c>
      <c r="C208" t="str">
        <f>"Oregon State University, College of Business"</f>
        <v>Oregon State University, College of Business</v>
      </c>
      <c r="D208" s="27" t="s">
        <v>204</v>
      </c>
      <c r="F208" s="7" t="s">
        <v>103</v>
      </c>
    </row>
    <row r="209" spans="1:12">
      <c r="A209" t="s">
        <v>397</v>
      </c>
      <c r="B209" s="7" t="s">
        <v>398</v>
      </c>
      <c r="C209" t="str">
        <f>"Pepperdine University, Graziadio School of Business and Management"</f>
        <v>Pepperdine University, Graziadio School of Business and Management</v>
      </c>
      <c r="D209" s="27" t="s">
        <v>17</v>
      </c>
      <c r="F209" s="7" t="s">
        <v>103</v>
      </c>
    </row>
    <row r="210" spans="1:12">
      <c r="A210" t="s">
        <v>397</v>
      </c>
      <c r="B210" s="7" t="s">
        <v>400</v>
      </c>
      <c r="C210" t="str">
        <f>"Stanford University, Stanford Summer International Honors Program"</f>
        <v>Stanford University, Stanford Summer International Honors Program</v>
      </c>
      <c r="D210" s="27" t="s">
        <v>17</v>
      </c>
      <c r="F210" s="7" t="s">
        <v>103</v>
      </c>
    </row>
    <row r="211" spans="1:12">
      <c r="A211" t="s">
        <v>397</v>
      </c>
      <c r="B211" s="7" t="s">
        <v>400</v>
      </c>
      <c r="C211" t="str">
        <f>"University of California, Berkeley, Department of Sociology"</f>
        <v>University of California, Berkeley, Department of Sociology</v>
      </c>
      <c r="D211" s="27" t="s">
        <v>17</v>
      </c>
      <c r="F211" s="7" t="s">
        <v>56</v>
      </c>
    </row>
    <row r="212" spans="1:12">
      <c r="A212" t="s">
        <v>397</v>
      </c>
      <c r="B212" s="7" t="s">
        <v>400</v>
      </c>
      <c r="C212" t="str">
        <f>"University of California, Berkeley, Haas School of Business"</f>
        <v>University of California, Berkeley, Haas School of Business</v>
      </c>
      <c r="D212" s="27" t="s">
        <v>17</v>
      </c>
      <c r="F212" s="7" t="s">
        <v>103</v>
      </c>
    </row>
    <row r="213" spans="1:12">
      <c r="A213" t="s">
        <v>397</v>
      </c>
      <c r="B213" s="7" t="s">
        <v>398</v>
      </c>
      <c r="C213" t="str">
        <f>"University of Connecticut School of Business"</f>
        <v>University of Connecticut School of Business</v>
      </c>
      <c r="D213" s="27" t="s">
        <v>399</v>
      </c>
      <c r="F213" s="7" t="s">
        <v>103</v>
      </c>
    </row>
    <row r="214" spans="1:12" ht="30.75">
      <c r="A214" t="s">
        <v>401</v>
      </c>
      <c r="B214" s="32" t="s">
        <v>402</v>
      </c>
      <c r="C214" s="32" t="s">
        <v>403</v>
      </c>
      <c r="D214" s="27" t="s">
        <v>29</v>
      </c>
      <c r="E214" s="33">
        <v>31098</v>
      </c>
      <c r="F214" s="7" t="s">
        <v>30</v>
      </c>
      <c r="G214" s="8" t="s">
        <v>404</v>
      </c>
      <c r="J214" s="5" t="s">
        <v>405</v>
      </c>
      <c r="K214" s="5" t="s">
        <v>406</v>
      </c>
      <c r="L214" s="5" t="s">
        <v>407</v>
      </c>
    </row>
    <row r="215" spans="1:12">
      <c r="A215" t="s">
        <v>401</v>
      </c>
      <c r="B215" s="34" t="s">
        <v>402</v>
      </c>
      <c r="C215" s="34" t="s">
        <v>408</v>
      </c>
      <c r="D215" s="27" t="s">
        <v>399</v>
      </c>
      <c r="E215" s="44">
        <v>34144</v>
      </c>
      <c r="F215" s="7" t="s">
        <v>30</v>
      </c>
      <c r="G215" s="7" t="s">
        <v>404</v>
      </c>
    </row>
    <row r="216" spans="1:12">
      <c r="A216" t="s">
        <v>401</v>
      </c>
      <c r="B216" s="34" t="s">
        <v>402</v>
      </c>
      <c r="C216" s="34" t="s">
        <v>409</v>
      </c>
      <c r="D216" s="27" t="s">
        <v>143</v>
      </c>
      <c r="E216" s="44">
        <v>31741</v>
      </c>
      <c r="F216" s="7" t="s">
        <v>30</v>
      </c>
      <c r="G216" s="7" t="s">
        <v>404</v>
      </c>
    </row>
    <row r="217" spans="1:12">
      <c r="A217" t="s">
        <v>401</v>
      </c>
      <c r="B217" s="34" t="s">
        <v>402</v>
      </c>
      <c r="C217" s="34" t="s">
        <v>410</v>
      </c>
      <c r="D217" s="27" t="s">
        <v>88</v>
      </c>
      <c r="F217" s="7" t="s">
        <v>103</v>
      </c>
      <c r="G217" s="7" t="s">
        <v>404</v>
      </c>
    </row>
    <row r="218" spans="1:12">
      <c r="A218" t="s">
        <v>401</v>
      </c>
      <c r="B218" s="34" t="s">
        <v>402</v>
      </c>
      <c r="C218" s="34" t="s">
        <v>411</v>
      </c>
      <c r="D218" s="27" t="s">
        <v>141</v>
      </c>
      <c r="E218" s="44">
        <v>36259</v>
      </c>
      <c r="F218" s="7" t="s">
        <v>30</v>
      </c>
      <c r="G218" s="7" t="s">
        <v>404</v>
      </c>
    </row>
    <row r="219" spans="1:12">
      <c r="A219" t="s">
        <v>401</v>
      </c>
      <c r="B219" s="34" t="s">
        <v>402</v>
      </c>
      <c r="C219" s="34" t="s">
        <v>412</v>
      </c>
      <c r="D219" s="27" t="s">
        <v>311</v>
      </c>
      <c r="E219" s="44">
        <v>37327</v>
      </c>
      <c r="F219" s="7" t="s">
        <v>30</v>
      </c>
      <c r="G219" s="7" t="s">
        <v>404</v>
      </c>
    </row>
    <row r="220" spans="1:12">
      <c r="A220" t="s">
        <v>401</v>
      </c>
      <c r="B220" s="34" t="s">
        <v>402</v>
      </c>
      <c r="C220" s="34" t="s">
        <v>413</v>
      </c>
      <c r="D220" s="27" t="s">
        <v>137</v>
      </c>
      <c r="E220" s="44"/>
      <c r="F220" s="7" t="s">
        <v>30</v>
      </c>
      <c r="G220" s="7" t="s">
        <v>404</v>
      </c>
    </row>
    <row r="221" spans="1:12">
      <c r="A221" t="s">
        <v>401</v>
      </c>
      <c r="B221" s="34" t="s">
        <v>402</v>
      </c>
      <c r="C221" s="34" t="s">
        <v>414</v>
      </c>
      <c r="D221" s="27" t="s">
        <v>17</v>
      </c>
      <c r="F221" s="7" t="s">
        <v>30</v>
      </c>
      <c r="G221" s="7" t="s">
        <v>404</v>
      </c>
    </row>
    <row r="222" spans="1:12">
      <c r="A222" t="s">
        <v>401</v>
      </c>
      <c r="B222" s="34" t="s">
        <v>402</v>
      </c>
      <c r="C222" s="34" t="s">
        <v>157</v>
      </c>
      <c r="D222" s="27" t="s">
        <v>158</v>
      </c>
      <c r="E222" s="44">
        <v>37602</v>
      </c>
      <c r="F222" s="7" t="s">
        <v>30</v>
      </c>
      <c r="G222" s="7" t="s">
        <v>404</v>
      </c>
    </row>
    <row r="223" spans="1:12">
      <c r="A223" t="s">
        <v>401</v>
      </c>
      <c r="B223" s="34" t="s">
        <v>402</v>
      </c>
      <c r="C223" s="34" t="s">
        <v>415</v>
      </c>
      <c r="D223" s="27" t="s">
        <v>49</v>
      </c>
      <c r="E223" s="44">
        <v>37893</v>
      </c>
      <c r="F223" s="7" t="s">
        <v>30</v>
      </c>
      <c r="G223" s="7" t="s">
        <v>404</v>
      </c>
    </row>
    <row r="224" spans="1:12">
      <c r="A224" t="s">
        <v>401</v>
      </c>
      <c r="B224" s="34" t="s">
        <v>402</v>
      </c>
      <c r="C224" s="34" t="s">
        <v>416</v>
      </c>
      <c r="D224" s="27" t="s">
        <v>97</v>
      </c>
      <c r="E224" s="44">
        <v>38215</v>
      </c>
      <c r="F224" s="7" t="s">
        <v>30</v>
      </c>
      <c r="G224" s="7" t="s">
        <v>404</v>
      </c>
    </row>
    <row r="225" spans="1:7">
      <c r="A225" t="s">
        <v>401</v>
      </c>
      <c r="B225" s="34" t="s">
        <v>402</v>
      </c>
      <c r="C225" s="34" t="s">
        <v>417</v>
      </c>
      <c r="D225" s="27" t="s">
        <v>204</v>
      </c>
      <c r="F225" s="7" t="s">
        <v>30</v>
      </c>
      <c r="G225" s="7" t="s">
        <v>404</v>
      </c>
    </row>
    <row r="226" spans="1:7">
      <c r="A226" t="s">
        <v>401</v>
      </c>
      <c r="B226" s="34" t="s">
        <v>402</v>
      </c>
      <c r="C226" s="34" t="s">
        <v>418</v>
      </c>
      <c r="D226" s="27" t="s">
        <v>419</v>
      </c>
      <c r="F226" s="7" t="s">
        <v>30</v>
      </c>
      <c r="G226" s="7" t="s">
        <v>404</v>
      </c>
    </row>
    <row r="227" spans="1:7">
      <c r="A227" t="s">
        <v>401</v>
      </c>
      <c r="B227" s="34" t="s">
        <v>402</v>
      </c>
      <c r="C227" s="34" t="s">
        <v>224</v>
      </c>
      <c r="D227" s="27" t="s">
        <v>29</v>
      </c>
      <c r="E227" s="44">
        <v>30799</v>
      </c>
      <c r="F227" s="7" t="s">
        <v>30</v>
      </c>
      <c r="G227" s="7" t="s">
        <v>404</v>
      </c>
    </row>
    <row r="228" spans="1:7">
      <c r="A228" t="s">
        <v>401</v>
      </c>
      <c r="B228" s="34" t="s">
        <v>402</v>
      </c>
      <c r="C228" s="34" t="s">
        <v>420</v>
      </c>
      <c r="D228" s="27" t="s">
        <v>97</v>
      </c>
      <c r="E228" s="44"/>
      <c r="F228" s="7" t="s">
        <v>30</v>
      </c>
      <c r="G228" s="7" t="s">
        <v>404</v>
      </c>
    </row>
    <row r="229" spans="1:7">
      <c r="A229" t="s">
        <v>401</v>
      </c>
      <c r="B229" s="34" t="s">
        <v>402</v>
      </c>
      <c r="C229" s="34" t="s">
        <v>421</v>
      </c>
      <c r="D229" s="27" t="s">
        <v>97</v>
      </c>
      <c r="E229" s="44">
        <v>34675</v>
      </c>
      <c r="F229" s="7" t="s">
        <v>30</v>
      </c>
      <c r="G229" s="7" t="s">
        <v>404</v>
      </c>
    </row>
    <row r="230" spans="1:7">
      <c r="A230" t="s">
        <v>401</v>
      </c>
      <c r="B230" s="34" t="s">
        <v>402</v>
      </c>
      <c r="C230" s="34" t="s">
        <v>422</v>
      </c>
      <c r="D230" s="27" t="s">
        <v>143</v>
      </c>
      <c r="E230" s="44">
        <v>36951</v>
      </c>
      <c r="F230" s="7" t="s">
        <v>30</v>
      </c>
      <c r="G230" s="7" t="s">
        <v>404</v>
      </c>
    </row>
    <row r="231" spans="1:7">
      <c r="A231" t="s">
        <v>401</v>
      </c>
      <c r="B231" s="34" t="s">
        <v>402</v>
      </c>
      <c r="C231" s="34" t="s">
        <v>423</v>
      </c>
      <c r="D231" s="27" t="s">
        <v>97</v>
      </c>
      <c r="F231" s="7" t="s">
        <v>30</v>
      </c>
      <c r="G231" s="7" t="s">
        <v>404</v>
      </c>
    </row>
    <row r="232" spans="1:7">
      <c r="A232" t="s">
        <v>401</v>
      </c>
      <c r="B232" s="34" t="s">
        <v>402</v>
      </c>
      <c r="C232" s="34" t="s">
        <v>424</v>
      </c>
      <c r="D232" s="27" t="s">
        <v>134</v>
      </c>
      <c r="E232" s="44">
        <v>38215</v>
      </c>
      <c r="F232" s="7" t="s">
        <v>30</v>
      </c>
      <c r="G232" s="7" t="s">
        <v>404</v>
      </c>
    </row>
    <row r="233" spans="1:7">
      <c r="A233" t="s">
        <v>401</v>
      </c>
      <c r="B233" s="34" t="s">
        <v>402</v>
      </c>
      <c r="C233" s="34" t="s">
        <v>425</v>
      </c>
      <c r="D233" s="27" t="s">
        <v>333</v>
      </c>
      <c r="E233" s="44">
        <v>33952</v>
      </c>
      <c r="F233" s="7" t="s">
        <v>30</v>
      </c>
      <c r="G233" s="7" t="s">
        <v>404</v>
      </c>
    </row>
    <row r="234" spans="1:7">
      <c r="A234" t="s">
        <v>401</v>
      </c>
      <c r="B234" s="34" t="s">
        <v>402</v>
      </c>
      <c r="C234" s="34" t="s">
        <v>426</v>
      </c>
      <c r="D234" s="27" t="s">
        <v>141</v>
      </c>
      <c r="F234" s="7" t="s">
        <v>30</v>
      </c>
      <c r="G234" s="7" t="s">
        <v>404</v>
      </c>
    </row>
    <row r="235" spans="1:7">
      <c r="A235" t="s">
        <v>401</v>
      </c>
      <c r="B235" s="34" t="s">
        <v>402</v>
      </c>
      <c r="C235" s="34" t="s">
        <v>427</v>
      </c>
      <c r="D235" s="27" t="s">
        <v>132</v>
      </c>
      <c r="E235" s="44">
        <v>39238</v>
      </c>
      <c r="F235" s="7" t="s">
        <v>30</v>
      </c>
      <c r="G235" s="7" t="s">
        <v>404</v>
      </c>
    </row>
    <row r="236" spans="1:7">
      <c r="A236" t="s">
        <v>401</v>
      </c>
      <c r="B236" s="34" t="s">
        <v>402</v>
      </c>
      <c r="C236" s="34" t="s">
        <v>428</v>
      </c>
      <c r="D236" s="27" t="s">
        <v>134</v>
      </c>
      <c r="F236" s="7" t="s">
        <v>30</v>
      </c>
      <c r="G236" s="7" t="s">
        <v>404</v>
      </c>
    </row>
    <row r="237" spans="1:7">
      <c r="A237" t="s">
        <v>401</v>
      </c>
      <c r="B237" s="34" t="s">
        <v>402</v>
      </c>
      <c r="C237" s="34" t="s">
        <v>429</v>
      </c>
      <c r="D237" s="27" t="s">
        <v>132</v>
      </c>
      <c r="E237" s="44">
        <v>37929</v>
      </c>
      <c r="F237" s="7" t="s">
        <v>30</v>
      </c>
      <c r="G237" s="7" t="s">
        <v>404</v>
      </c>
    </row>
    <row r="238" spans="1:7">
      <c r="A238" t="s">
        <v>401</v>
      </c>
      <c r="B238" s="34" t="s">
        <v>402</v>
      </c>
      <c r="C238" s="34" t="s">
        <v>430</v>
      </c>
      <c r="D238" s="27" t="s">
        <v>201</v>
      </c>
      <c r="E238" s="44">
        <v>37523</v>
      </c>
      <c r="F238" s="7" t="s">
        <v>30</v>
      </c>
      <c r="G238" s="7" t="s">
        <v>404</v>
      </c>
    </row>
    <row r="239" spans="1:7">
      <c r="A239" t="s">
        <v>401</v>
      </c>
      <c r="B239" s="34" t="s">
        <v>402</v>
      </c>
      <c r="C239" s="34" t="s">
        <v>324</v>
      </c>
      <c r="D239" s="27" t="s">
        <v>29</v>
      </c>
      <c r="F239" s="7" t="s">
        <v>30</v>
      </c>
      <c r="G239" s="7" t="s">
        <v>404</v>
      </c>
    </row>
    <row r="240" spans="1:7">
      <c r="A240" t="s">
        <v>401</v>
      </c>
      <c r="B240" s="34" t="s">
        <v>402</v>
      </c>
      <c r="C240" s="34" t="s">
        <v>431</v>
      </c>
      <c r="D240" s="27" t="s">
        <v>122</v>
      </c>
      <c r="E240" s="44">
        <v>36644</v>
      </c>
      <c r="F240" s="7" t="s">
        <v>30</v>
      </c>
      <c r="G240" s="7" t="s">
        <v>404</v>
      </c>
    </row>
    <row r="241" spans="1:12">
      <c r="A241" t="s">
        <v>401</v>
      </c>
      <c r="B241" s="34" t="s">
        <v>402</v>
      </c>
      <c r="C241" s="34" t="s">
        <v>432</v>
      </c>
      <c r="D241" s="27" t="s">
        <v>118</v>
      </c>
      <c r="E241" s="44">
        <v>31740</v>
      </c>
      <c r="F241" s="7" t="s">
        <v>30</v>
      </c>
      <c r="G241" s="7" t="s">
        <v>404</v>
      </c>
    </row>
    <row r="242" spans="1:12">
      <c r="A242" t="s">
        <v>401</v>
      </c>
      <c r="B242" s="34" t="s">
        <v>402</v>
      </c>
      <c r="C242" s="34" t="s">
        <v>433</v>
      </c>
      <c r="D242" s="27" t="s">
        <v>434</v>
      </c>
      <c r="E242" s="44">
        <v>38952</v>
      </c>
      <c r="F242" s="7" t="s">
        <v>30</v>
      </c>
      <c r="G242" s="7" t="s">
        <v>404</v>
      </c>
    </row>
    <row r="243" spans="1:12">
      <c r="A243" t="s">
        <v>401</v>
      </c>
      <c r="B243" s="34" t="s">
        <v>402</v>
      </c>
      <c r="C243" s="34" t="s">
        <v>435</v>
      </c>
      <c r="D243" s="27" t="s">
        <v>118</v>
      </c>
      <c r="E243" s="44">
        <v>38670</v>
      </c>
      <c r="F243" s="7" t="s">
        <v>30</v>
      </c>
      <c r="G243" s="7" t="s">
        <v>404</v>
      </c>
    </row>
    <row r="244" spans="1:12">
      <c r="A244" t="s">
        <v>401</v>
      </c>
      <c r="B244" s="34" t="s">
        <v>402</v>
      </c>
      <c r="C244" s="34" t="s">
        <v>436</v>
      </c>
      <c r="D244" s="27" t="s">
        <v>17</v>
      </c>
      <c r="E244" s="44">
        <v>38306</v>
      </c>
      <c r="F244" s="7" t="s">
        <v>30</v>
      </c>
      <c r="G244" s="7" t="s">
        <v>404</v>
      </c>
    </row>
    <row r="245" spans="1:12">
      <c r="A245" t="s">
        <v>401</v>
      </c>
      <c r="B245" s="34" t="s">
        <v>402</v>
      </c>
      <c r="C245" s="34" t="s">
        <v>437</v>
      </c>
      <c r="D245" s="27" t="s">
        <v>33</v>
      </c>
      <c r="E245" s="44">
        <v>37480</v>
      </c>
      <c r="F245" s="7" t="s">
        <v>30</v>
      </c>
      <c r="G245" s="7" t="s">
        <v>404</v>
      </c>
    </row>
    <row r="246" spans="1:12">
      <c r="A246" t="s">
        <v>401</v>
      </c>
      <c r="B246" s="34" t="s">
        <v>402</v>
      </c>
      <c r="C246" s="34" t="s">
        <v>438</v>
      </c>
      <c r="D246" s="27" t="s">
        <v>210</v>
      </c>
      <c r="E246" s="44">
        <v>40847</v>
      </c>
      <c r="F246" s="7" t="s">
        <v>30</v>
      </c>
      <c r="G246" s="7" t="s">
        <v>404</v>
      </c>
    </row>
    <row r="247" spans="1:12">
      <c r="A247" t="s">
        <v>401</v>
      </c>
      <c r="B247" s="34" t="s">
        <v>402</v>
      </c>
      <c r="C247" s="34" t="s">
        <v>439</v>
      </c>
      <c r="D247" s="27" t="s">
        <v>49</v>
      </c>
      <c r="E247" s="44">
        <v>40882</v>
      </c>
      <c r="F247" s="7" t="s">
        <v>30</v>
      </c>
      <c r="G247" s="7" t="s">
        <v>404</v>
      </c>
    </row>
    <row r="248" spans="1:12">
      <c r="A248" t="s">
        <v>401</v>
      </c>
      <c r="B248" s="34" t="s">
        <v>402</v>
      </c>
      <c r="C248" s="34" t="s">
        <v>440</v>
      </c>
      <c r="D248" s="27" t="s">
        <v>132</v>
      </c>
      <c r="E248" s="44">
        <v>41065</v>
      </c>
      <c r="F248" s="7" t="s">
        <v>30</v>
      </c>
      <c r="G248" s="7" t="s">
        <v>404</v>
      </c>
    </row>
    <row r="249" spans="1:12">
      <c r="A249" t="s">
        <v>401</v>
      </c>
      <c r="B249" s="34" t="s">
        <v>402</v>
      </c>
      <c r="C249" s="34" t="s">
        <v>441</v>
      </c>
      <c r="D249" s="27" t="s">
        <v>143</v>
      </c>
      <c r="E249" s="44">
        <v>42073</v>
      </c>
      <c r="F249" s="7" t="s">
        <v>30</v>
      </c>
      <c r="G249" s="7" t="s">
        <v>404</v>
      </c>
    </row>
    <row r="250" spans="1:12">
      <c r="A250" t="s">
        <v>401</v>
      </c>
      <c r="B250" s="34" t="s">
        <v>402</v>
      </c>
      <c r="C250" s="34" t="s">
        <v>442</v>
      </c>
      <c r="D250" s="27" t="s">
        <v>17</v>
      </c>
      <c r="E250" s="44">
        <v>42991</v>
      </c>
      <c r="F250" s="7" t="s">
        <v>103</v>
      </c>
      <c r="G250" s="7" t="s">
        <v>404</v>
      </c>
    </row>
    <row r="251" spans="1:12">
      <c r="A251" t="s">
        <v>401</v>
      </c>
      <c r="B251" s="34" t="s">
        <v>402</v>
      </c>
      <c r="C251" s="34" t="s">
        <v>443</v>
      </c>
      <c r="D251" s="27" t="s">
        <v>201</v>
      </c>
      <c r="E251" s="44">
        <v>44350</v>
      </c>
      <c r="F251" s="7" t="s">
        <v>30</v>
      </c>
      <c r="G251" s="7" t="s">
        <v>404</v>
      </c>
    </row>
    <row r="252" spans="1:12">
      <c r="A252" t="s">
        <v>401</v>
      </c>
      <c r="B252" s="34" t="s">
        <v>402</v>
      </c>
      <c r="C252" s="34" t="s">
        <v>444</v>
      </c>
      <c r="D252" s="27" t="s">
        <v>17</v>
      </c>
      <c r="E252" s="44">
        <v>43313</v>
      </c>
      <c r="F252" s="7" t="s">
        <v>30</v>
      </c>
      <c r="G252" s="7" t="s">
        <v>404</v>
      </c>
    </row>
    <row r="253" spans="1:12">
      <c r="A253" t="s">
        <v>401</v>
      </c>
      <c r="B253" s="34" t="s">
        <v>402</v>
      </c>
      <c r="C253" s="34" t="s">
        <v>445</v>
      </c>
      <c r="D253" s="27" t="s">
        <v>132</v>
      </c>
      <c r="E253" s="44">
        <v>43384</v>
      </c>
      <c r="F253" s="7" t="s">
        <v>30</v>
      </c>
      <c r="G253" s="7" t="s">
        <v>404</v>
      </c>
    </row>
    <row r="254" spans="1:12">
      <c r="A254" t="s">
        <v>401</v>
      </c>
      <c r="B254" s="34" t="s">
        <v>402</v>
      </c>
      <c r="C254" s="34" t="s">
        <v>446</v>
      </c>
      <c r="D254" s="27" t="s">
        <v>49</v>
      </c>
      <c r="E254" s="7">
        <v>2021</v>
      </c>
      <c r="F254" s="7" t="s">
        <v>30</v>
      </c>
      <c r="G254" s="7" t="s">
        <v>404</v>
      </c>
    </row>
    <row r="255" spans="1:12">
      <c r="A255" t="s">
        <v>447</v>
      </c>
      <c r="B255" s="7" t="s">
        <v>23</v>
      </c>
      <c r="C255" s="7" t="s">
        <v>252</v>
      </c>
      <c r="D255" s="27" t="s">
        <v>253</v>
      </c>
      <c r="E255" s="7">
        <v>2007</v>
      </c>
      <c r="F255" s="7" t="s">
        <v>30</v>
      </c>
      <c r="G255" s="7" t="s">
        <v>448</v>
      </c>
      <c r="L255" s="38" t="s">
        <v>449</v>
      </c>
    </row>
    <row r="256" spans="1:12">
      <c r="A256" t="s">
        <v>447</v>
      </c>
      <c r="B256" s="7" t="s">
        <v>23</v>
      </c>
      <c r="C256" s="7" t="s">
        <v>450</v>
      </c>
      <c r="D256" s="27" t="s">
        <v>33</v>
      </c>
      <c r="E256" s="7">
        <v>1995</v>
      </c>
      <c r="F256" s="7" t="s">
        <v>30</v>
      </c>
      <c r="H256" s="7" t="s">
        <v>451</v>
      </c>
      <c r="L256" s="38"/>
    </row>
    <row r="257" spans="1:12">
      <c r="A257" t="s">
        <v>447</v>
      </c>
      <c r="B257" s="7" t="s">
        <v>23</v>
      </c>
      <c r="C257" s="7" t="s">
        <v>452</v>
      </c>
      <c r="D257" s="27" t="s">
        <v>147</v>
      </c>
      <c r="E257" s="7">
        <v>2012</v>
      </c>
      <c r="F257" s="7" t="s">
        <v>30</v>
      </c>
      <c r="H257" s="7" t="s">
        <v>170</v>
      </c>
      <c r="L257" s="38"/>
    </row>
    <row r="258" spans="1:12">
      <c r="A258" t="s">
        <v>447</v>
      </c>
      <c r="B258" s="7" t="s">
        <v>23</v>
      </c>
      <c r="C258" s="7" t="s">
        <v>453</v>
      </c>
      <c r="D258" s="27" t="s">
        <v>17</v>
      </c>
      <c r="E258" s="7">
        <v>2016</v>
      </c>
      <c r="F258" s="7" t="s">
        <v>30</v>
      </c>
      <c r="H258" s="7" t="s">
        <v>170</v>
      </c>
      <c r="L258" s="38"/>
    </row>
    <row r="259" spans="1:12">
      <c r="A259" t="s">
        <v>447</v>
      </c>
      <c r="B259" s="7" t="s">
        <v>23</v>
      </c>
      <c r="C259" s="7" t="s">
        <v>454</v>
      </c>
      <c r="D259" s="27" t="s">
        <v>253</v>
      </c>
      <c r="E259" s="7">
        <v>2007</v>
      </c>
      <c r="F259" s="7" t="s">
        <v>30</v>
      </c>
      <c r="G259" s="7" t="s">
        <v>455</v>
      </c>
      <c r="L259" s="38" t="s">
        <v>456</v>
      </c>
    </row>
    <row r="260" spans="1:12">
      <c r="A260" t="s">
        <v>447</v>
      </c>
      <c r="B260" s="7" t="s">
        <v>23</v>
      </c>
      <c r="C260" s="7" t="s">
        <v>457</v>
      </c>
      <c r="D260" s="27" t="s">
        <v>253</v>
      </c>
      <c r="E260" s="7">
        <v>2007</v>
      </c>
      <c r="F260" s="7" t="s">
        <v>30</v>
      </c>
      <c r="G260" s="7" t="s">
        <v>455</v>
      </c>
      <c r="L260" s="38" t="s">
        <v>456</v>
      </c>
    </row>
    <row r="261" spans="1:12">
      <c r="A261" t="s">
        <v>447</v>
      </c>
      <c r="B261" s="7" t="s">
        <v>23</v>
      </c>
      <c r="C261" s="7" t="s">
        <v>458</v>
      </c>
      <c r="D261" s="27" t="s">
        <v>64</v>
      </c>
      <c r="E261" s="7">
        <v>2009</v>
      </c>
      <c r="F261" s="7" t="s">
        <v>30</v>
      </c>
      <c r="H261" s="7" t="s">
        <v>170</v>
      </c>
      <c r="L261" s="38"/>
    </row>
    <row r="262" spans="1:12">
      <c r="A262" t="s">
        <v>447</v>
      </c>
      <c r="B262" s="7" t="s">
        <v>23</v>
      </c>
      <c r="C262" s="7" t="s">
        <v>322</v>
      </c>
      <c r="D262" s="27" t="s">
        <v>141</v>
      </c>
      <c r="E262" s="7">
        <v>2008</v>
      </c>
      <c r="F262" s="7" t="s">
        <v>30</v>
      </c>
      <c r="H262" s="7" t="s">
        <v>451</v>
      </c>
      <c r="L262" s="38"/>
    </row>
    <row r="263" spans="1:12">
      <c r="A263" t="s">
        <v>447</v>
      </c>
      <c r="B263" s="7" t="s">
        <v>23</v>
      </c>
      <c r="C263" s="7" t="s">
        <v>459</v>
      </c>
      <c r="D263" s="27" t="s">
        <v>271</v>
      </c>
      <c r="E263" s="7">
        <v>2007</v>
      </c>
      <c r="F263" s="7" t="s">
        <v>30</v>
      </c>
      <c r="G263" s="7" t="s">
        <v>455</v>
      </c>
      <c r="L263" s="38" t="s">
        <v>456</v>
      </c>
    </row>
    <row r="264" spans="1:12">
      <c r="A264" t="s">
        <v>447</v>
      </c>
      <c r="B264" s="7" t="s">
        <v>23</v>
      </c>
      <c r="C264" s="7" t="s">
        <v>96</v>
      </c>
      <c r="D264" s="27" t="s">
        <v>97</v>
      </c>
      <c r="E264" s="43">
        <v>2017</v>
      </c>
      <c r="F264" s="7" t="s">
        <v>30</v>
      </c>
      <c r="L264" s="38"/>
    </row>
    <row r="265" spans="1:12">
      <c r="A265" t="s">
        <v>447</v>
      </c>
      <c r="B265" s="7" t="s">
        <v>23</v>
      </c>
      <c r="C265" s="7" t="s">
        <v>154</v>
      </c>
      <c r="D265" s="27" t="s">
        <v>155</v>
      </c>
      <c r="E265" s="7">
        <v>1987</v>
      </c>
      <c r="F265" s="7" t="s">
        <v>30</v>
      </c>
      <c r="L265" s="38"/>
    </row>
    <row r="266" spans="1:12">
      <c r="A266" t="s">
        <v>447</v>
      </c>
      <c r="B266" s="7" t="s">
        <v>23</v>
      </c>
      <c r="C266" s="7" t="s">
        <v>273</v>
      </c>
      <c r="D266" s="27" t="s">
        <v>271</v>
      </c>
      <c r="E266" s="7">
        <v>2007</v>
      </c>
      <c r="F266" s="7" t="s">
        <v>30</v>
      </c>
      <c r="G266" s="7" t="s">
        <v>455</v>
      </c>
      <c r="L266" s="38" t="s">
        <v>456</v>
      </c>
    </row>
    <row r="267" spans="1:12">
      <c r="A267" t="s">
        <v>447</v>
      </c>
      <c r="B267" s="7" t="s">
        <v>23</v>
      </c>
      <c r="C267" s="7" t="s">
        <v>460</v>
      </c>
      <c r="D267" s="27" t="s">
        <v>461</v>
      </c>
      <c r="E267" s="7">
        <v>2010</v>
      </c>
      <c r="F267" s="7" t="s">
        <v>30</v>
      </c>
      <c r="H267" s="7" t="s">
        <v>170</v>
      </c>
    </row>
    <row r="268" spans="1:12">
      <c r="A268" t="s">
        <v>447</v>
      </c>
      <c r="B268" s="7" t="s">
        <v>23</v>
      </c>
      <c r="C268" s="7" t="s">
        <v>281</v>
      </c>
      <c r="D268" s="27" t="s">
        <v>44</v>
      </c>
      <c r="E268" s="7">
        <v>2011</v>
      </c>
      <c r="F268" s="7" t="s">
        <v>30</v>
      </c>
      <c r="H268" s="7" t="s">
        <v>170</v>
      </c>
    </row>
    <row r="269" spans="1:12">
      <c r="A269" t="s">
        <v>447</v>
      </c>
      <c r="B269" s="7" t="s">
        <v>23</v>
      </c>
      <c r="C269" s="7" t="s">
        <v>4</v>
      </c>
      <c r="D269" s="27" t="s">
        <v>85</v>
      </c>
      <c r="E269" s="7" t="s">
        <v>462</v>
      </c>
      <c r="F269" s="7" t="s">
        <v>56</v>
      </c>
      <c r="H269" s="7" t="s">
        <v>451</v>
      </c>
    </row>
    <row r="270" spans="1:12">
      <c r="A270" t="s">
        <v>447</v>
      </c>
      <c r="B270" s="7" t="s">
        <v>23</v>
      </c>
      <c r="C270" s="7" t="s">
        <v>48</v>
      </c>
      <c r="D270" s="27" t="s">
        <v>49</v>
      </c>
      <c r="E270" s="7">
        <v>2014</v>
      </c>
      <c r="F270" s="7" t="s">
        <v>56</v>
      </c>
      <c r="H270" s="7" t="s">
        <v>170</v>
      </c>
    </row>
    <row r="271" spans="1:12">
      <c r="A271" t="s">
        <v>447</v>
      </c>
      <c r="B271" s="7" t="s">
        <v>23</v>
      </c>
      <c r="C271" s="7" t="s">
        <v>463</v>
      </c>
      <c r="D271" s="27" t="s">
        <v>33</v>
      </c>
      <c r="E271" s="7">
        <v>2016</v>
      </c>
      <c r="F271" s="7" t="s">
        <v>56</v>
      </c>
      <c r="H271" s="7" t="s">
        <v>170</v>
      </c>
    </row>
    <row r="272" spans="1:12">
      <c r="A272" t="s">
        <v>447</v>
      </c>
      <c r="B272" s="7" t="s">
        <v>23</v>
      </c>
      <c r="C272" s="7" t="s">
        <v>464</v>
      </c>
      <c r="D272" s="27" t="s">
        <v>419</v>
      </c>
      <c r="E272" s="7">
        <v>2014</v>
      </c>
      <c r="F272" s="7" t="s">
        <v>56</v>
      </c>
      <c r="H272" s="7" t="s">
        <v>451</v>
      </c>
    </row>
    <row r="273" spans="1:8">
      <c r="A273" t="s">
        <v>447</v>
      </c>
      <c r="B273" s="7" t="s">
        <v>23</v>
      </c>
      <c r="C273" s="7" t="s">
        <v>465</v>
      </c>
      <c r="D273" s="27" t="s">
        <v>134</v>
      </c>
      <c r="E273" s="7">
        <v>2012</v>
      </c>
      <c r="F273" s="7" t="s">
        <v>103</v>
      </c>
      <c r="G273" s="7" t="s">
        <v>466</v>
      </c>
    </row>
    <row r="274" spans="1:8">
      <c r="A274" t="s">
        <v>447</v>
      </c>
      <c r="B274" s="7" t="s">
        <v>23</v>
      </c>
      <c r="C274" s="7" t="s">
        <v>331</v>
      </c>
      <c r="D274" s="27" t="s">
        <v>78</v>
      </c>
      <c r="E274" s="7">
        <v>2015</v>
      </c>
      <c r="F274" s="7" t="s">
        <v>56</v>
      </c>
      <c r="H274" s="39"/>
    </row>
    <row r="275" spans="1:8">
      <c r="A275" t="s">
        <v>447</v>
      </c>
      <c r="B275" s="7" t="s">
        <v>23</v>
      </c>
      <c r="C275" s="7" t="s">
        <v>467</v>
      </c>
      <c r="D275" s="27" t="s">
        <v>141</v>
      </c>
      <c r="E275" s="7">
        <v>2016</v>
      </c>
      <c r="F275" s="7" t="s">
        <v>56</v>
      </c>
      <c r="H275" s="7" t="s">
        <v>451</v>
      </c>
    </row>
    <row r="276" spans="1:8">
      <c r="G276" s="7" t="s">
        <v>468</v>
      </c>
    </row>
    <row r="277" spans="1:8">
      <c r="F277" s="49"/>
      <c r="G277" s="7" t="s">
        <v>469</v>
      </c>
    </row>
    <row r="278" spans="1:8">
      <c r="F278" s="49"/>
    </row>
  </sheetData>
  <autoFilter ref="B5:L5" xr:uid="{00000000-0001-0000-0000-000000000000}"/>
  <dataValidations count="3">
    <dataValidation allowBlank="1" showInputMessage="1" showErrorMessage="1" sqref="F5 C2 B5 F16 B16 D168 B165:B167 D1:D134 D171:D1048576 B161:B163" xr:uid="{14D9C86D-1CBC-48DA-A24B-286E10CACCC8}"/>
    <dataValidation type="list" allowBlank="1" showInputMessage="1" showErrorMessage="1" sqref="F6:F15 F172:F236 F238:F249 F251:F275 F17:F167" xr:uid="{B4C10084-FE83-40E8-A4D0-E226A4465060}">
      <formula1>"Universitetsövergripande,Fakultet,Institution,Program"</formula1>
    </dataValidation>
    <dataValidation type="list" allowBlank="1" showInputMessage="1" showErrorMessage="1" sqref="C13 B6:B15 B172:B213 C6:C11 B164 B17:B160 B255:B275" xr:uid="{8AEDBDC4-A3A6-4613-BC95-395ABC681960}">
      <formula1>"TM kort,TM lång, Kort mobilitet, Praktik, SA utresande, SA inresande, Summer school, Virituellt utbyte, Double/Joint degree"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5801B-9184-4ABB-88BB-DA0F4C31842D}">
  <dimension ref="A2:F70"/>
  <sheetViews>
    <sheetView topLeftCell="A27" workbookViewId="0">
      <selection activeCell="A12" sqref="A12"/>
    </sheetView>
  </sheetViews>
  <sheetFormatPr defaultRowHeight="15"/>
  <cols>
    <col min="1" max="1" width="23.42578125" bestFit="1" customWidth="1"/>
    <col min="2" max="2" width="24.42578125" customWidth="1"/>
    <col min="3" max="3" width="19" customWidth="1"/>
  </cols>
  <sheetData>
    <row r="2" spans="1:6">
      <c r="A2" s="25" t="s">
        <v>70</v>
      </c>
      <c r="B2">
        <v>115</v>
      </c>
      <c r="C2" s="26">
        <f>B2/B$12</f>
        <v>0.43396226415094341</v>
      </c>
      <c r="E2">
        <v>39</v>
      </c>
      <c r="F2" t="s">
        <v>470</v>
      </c>
    </row>
    <row r="3" spans="1:6">
      <c r="A3" s="25" t="s">
        <v>23</v>
      </c>
      <c r="B3">
        <v>110</v>
      </c>
      <c r="C3" s="26">
        <f>B3/B$12</f>
        <v>0.41509433962264153</v>
      </c>
      <c r="E3">
        <v>39</v>
      </c>
      <c r="F3" t="s">
        <v>470</v>
      </c>
    </row>
    <row r="4" spans="1:6">
      <c r="A4" s="25" t="s">
        <v>53</v>
      </c>
      <c r="B4">
        <v>19</v>
      </c>
      <c r="C4" s="26">
        <f>B4/B$12</f>
        <v>7.1698113207547168E-2</v>
      </c>
    </row>
    <row r="5" spans="1:6">
      <c r="A5" s="25" t="s">
        <v>180</v>
      </c>
      <c r="B5">
        <v>1</v>
      </c>
      <c r="C5" s="26">
        <f>B5/B$12</f>
        <v>3.7735849056603774E-3</v>
      </c>
    </row>
    <row r="6" spans="1:6">
      <c r="A6" s="25" t="s">
        <v>400</v>
      </c>
      <c r="B6">
        <v>4</v>
      </c>
      <c r="C6" s="26">
        <f>B6/B$12</f>
        <v>1.509433962264151E-2</v>
      </c>
    </row>
    <row r="7" spans="1:6">
      <c r="A7" s="25" t="s">
        <v>176</v>
      </c>
      <c r="B7">
        <v>2</v>
      </c>
      <c r="C7" s="26">
        <f>B7/B$12</f>
        <v>7.5471698113207548E-3</v>
      </c>
    </row>
    <row r="8" spans="1:6">
      <c r="A8" s="25" t="s">
        <v>15</v>
      </c>
      <c r="B8">
        <v>2</v>
      </c>
      <c r="C8" s="26">
        <f>B8/B$12</f>
        <v>7.5471698113207548E-3</v>
      </c>
    </row>
    <row r="9" spans="1:6">
      <c r="A9" s="25" t="s">
        <v>45</v>
      </c>
      <c r="B9">
        <v>4</v>
      </c>
      <c r="C9" s="26">
        <f>B9/B$12</f>
        <v>1.509433962264151E-2</v>
      </c>
    </row>
    <row r="10" spans="1:6">
      <c r="A10" s="25" t="s">
        <v>471</v>
      </c>
      <c r="B10">
        <v>2</v>
      </c>
      <c r="C10" s="26">
        <f>B10/B$12</f>
        <v>7.5471698113207548E-3</v>
      </c>
    </row>
    <row r="11" spans="1:6">
      <c r="A11" t="s">
        <v>377</v>
      </c>
      <c r="B11">
        <v>6</v>
      </c>
      <c r="C11" s="26">
        <f>B11/B$12</f>
        <v>2.2641509433962263E-2</v>
      </c>
    </row>
    <row r="12" spans="1:6">
      <c r="B12">
        <f>SUM(B2:B11)</f>
        <v>265</v>
      </c>
      <c r="C12" s="26">
        <f>SUM(C2:C11)</f>
        <v>1</v>
      </c>
    </row>
    <row r="14" spans="1:6">
      <c r="A14" s="25" t="s">
        <v>30</v>
      </c>
      <c r="B14">
        <f>COUNTIF(Mapping!$F$1:$F$371,A14)</f>
        <v>143</v>
      </c>
      <c r="C14" s="26">
        <f>B14/B$18</f>
        <v>0.53962264150943395</v>
      </c>
    </row>
    <row r="15" spans="1:6">
      <c r="A15" s="25" t="s">
        <v>103</v>
      </c>
      <c r="B15">
        <f>COUNTIF(Mapping!$F$1:$F$371,A15)</f>
        <v>72</v>
      </c>
      <c r="C15" s="26">
        <f t="shared" ref="C15:C18" si="0">B15/B$18</f>
        <v>0.27169811320754716</v>
      </c>
    </row>
    <row r="16" spans="1:6">
      <c r="A16" s="25" t="s">
        <v>56</v>
      </c>
      <c r="B16">
        <f>COUNTIF(Mapping!$F$1:$F$371,A16)</f>
        <v>24</v>
      </c>
      <c r="C16" s="26">
        <f t="shared" si="0"/>
        <v>9.056603773584905E-2</v>
      </c>
    </row>
    <row r="17" spans="1:3">
      <c r="A17" s="25" t="s">
        <v>18</v>
      </c>
      <c r="B17">
        <f>COUNTIF(Mapping!$F$1:$F$371,A17)</f>
        <v>26</v>
      </c>
      <c r="C17" s="26">
        <f t="shared" si="0"/>
        <v>9.8113207547169817E-2</v>
      </c>
    </row>
    <row r="18" spans="1:3">
      <c r="B18">
        <f>SUM(B14:B17)</f>
        <v>265</v>
      </c>
      <c r="C18" s="26">
        <f t="shared" si="0"/>
        <v>1</v>
      </c>
    </row>
    <row r="24" spans="1:3">
      <c r="A24" s="7" t="s">
        <v>253</v>
      </c>
      <c r="B24">
        <f>COUNTIF(Mapping!$D$1:$D$371,A24)</f>
        <v>6</v>
      </c>
      <c r="C24" s="26">
        <f>B24/B$70</f>
        <v>2.2641509433962263E-2</v>
      </c>
    </row>
    <row r="25" spans="1:3">
      <c r="A25" s="7" t="s">
        <v>122</v>
      </c>
      <c r="B25">
        <f>COUNTIF(Mapping!$D$1:$D$371,A25)</f>
        <v>3</v>
      </c>
      <c r="C25" s="26">
        <f>B25/B$70</f>
        <v>1.1320754716981131E-2</v>
      </c>
    </row>
    <row r="26" spans="1:3">
      <c r="A26" s="7" t="s">
        <v>126</v>
      </c>
      <c r="B26">
        <f>COUNTIF(Mapping!$D$1:$D$371,A26)</f>
        <v>1</v>
      </c>
      <c r="C26" s="26">
        <f>B26/B$70</f>
        <v>3.7735849056603774E-3</v>
      </c>
    </row>
    <row r="27" spans="1:3">
      <c r="A27" s="7" t="s">
        <v>17</v>
      </c>
      <c r="B27">
        <f>COUNTIF(Mapping!$D$1:$D$371,A27)</f>
        <v>35</v>
      </c>
      <c r="C27" s="26">
        <f>B27/B$70</f>
        <v>0.13207547169811321</v>
      </c>
    </row>
    <row r="28" spans="1:3">
      <c r="A28" s="7" t="s">
        <v>220</v>
      </c>
      <c r="B28">
        <f>COUNTIF(Mapping!$D$1:$D$371,A28)</f>
        <v>4</v>
      </c>
      <c r="C28" s="26">
        <f>B28/B$70</f>
        <v>1.509433962264151E-2</v>
      </c>
    </row>
    <row r="29" spans="1:3">
      <c r="A29" s="7" t="s">
        <v>399</v>
      </c>
      <c r="B29">
        <f>COUNTIF(Mapping!$D$1:$D$371,A29)</f>
        <v>3</v>
      </c>
      <c r="C29" s="26">
        <f>B29/B$70</f>
        <v>1.1320754716981131E-2</v>
      </c>
    </row>
    <row r="30" spans="1:3">
      <c r="A30" s="7" t="s">
        <v>85</v>
      </c>
      <c r="B30">
        <f>COUNTIF(Mapping!$D$1:$D$371,A30)</f>
        <v>3</v>
      </c>
      <c r="C30" s="26">
        <f>B30/B$70</f>
        <v>1.1320754716981131E-2</v>
      </c>
    </row>
    <row r="31" spans="1:3">
      <c r="A31" s="7" t="s">
        <v>55</v>
      </c>
      <c r="B31">
        <f>COUNTIF(Mapping!$D$1:$D$371,A31)</f>
        <v>1</v>
      </c>
      <c r="C31" s="26">
        <f>B31/B$70</f>
        <v>3.7735849056603774E-3</v>
      </c>
    </row>
    <row r="32" spans="1:3">
      <c r="A32" s="7" t="s">
        <v>64</v>
      </c>
      <c r="B32">
        <f>COUNTIF(Mapping!$D$1:$D$371,A32)</f>
        <v>8</v>
      </c>
      <c r="C32" s="26">
        <f>B32/B$70</f>
        <v>3.0188679245283019E-2</v>
      </c>
    </row>
    <row r="33" spans="1:3">
      <c r="A33" s="7" t="s">
        <v>132</v>
      </c>
      <c r="B33">
        <f>COUNTIF(Mapping!$D$1:$D$371,A33)</f>
        <v>7</v>
      </c>
      <c r="C33" s="26">
        <f>B33/B$70</f>
        <v>2.6415094339622643E-2</v>
      </c>
    </row>
    <row r="34" spans="1:3" ht="15.75">
      <c r="A34" s="24" t="s">
        <v>311</v>
      </c>
      <c r="B34">
        <f>COUNTIF(Mapping!$D$1:$D$371,A34)</f>
        <v>3</v>
      </c>
      <c r="C34" s="26">
        <f>B34/B$70</f>
        <v>1.1320754716981131E-2</v>
      </c>
    </row>
    <row r="35" spans="1:3">
      <c r="A35" s="7" t="s">
        <v>134</v>
      </c>
      <c r="B35">
        <f>COUNTIF(Mapping!$D$1:$D$371,A35)</f>
        <v>17</v>
      </c>
      <c r="C35" s="26">
        <f>B35/B$70</f>
        <v>6.4150943396226415E-2</v>
      </c>
    </row>
    <row r="36" spans="1:3">
      <c r="A36" s="7" t="s">
        <v>291</v>
      </c>
      <c r="B36">
        <f>COUNTIF(Mapping!$D$1:$D$371,A36)</f>
        <v>5</v>
      </c>
      <c r="C36" s="26">
        <f>B36/B$70</f>
        <v>1.8867924528301886E-2</v>
      </c>
    </row>
    <row r="37" spans="1:3">
      <c r="A37" s="7" t="s">
        <v>72</v>
      </c>
      <c r="B37">
        <f>COUNTIF(Mapping!$D$1:$D$371,A37)</f>
        <v>4</v>
      </c>
      <c r="C37" s="26">
        <f>B37/B$70</f>
        <v>1.509433962264151E-2</v>
      </c>
    </row>
    <row r="38" spans="1:3">
      <c r="A38" s="7" t="s">
        <v>419</v>
      </c>
      <c r="B38">
        <f>COUNTIF(Mapping!$D$1:$D$371,A38)</f>
        <v>2</v>
      </c>
      <c r="C38" s="26">
        <f>B38/B$70</f>
        <v>7.5471698113207548E-3</v>
      </c>
    </row>
    <row r="39" spans="1:3">
      <c r="A39" s="7" t="s">
        <v>137</v>
      </c>
      <c r="B39">
        <f>COUNTIF(Mapping!$D$1:$D$371,A39)</f>
        <v>3</v>
      </c>
      <c r="C39" s="26">
        <f>B39/B$70</f>
        <v>1.1320754716981131E-2</v>
      </c>
    </row>
    <row r="40" spans="1:3">
      <c r="A40" s="7" t="s">
        <v>178</v>
      </c>
      <c r="B40">
        <f>COUNTIF(Mapping!$D$1:$D$371,A40)</f>
        <v>4</v>
      </c>
      <c r="C40" s="26">
        <f>B40/B$70</f>
        <v>1.509433962264151E-2</v>
      </c>
    </row>
    <row r="41" spans="1:3">
      <c r="A41" s="7" t="s">
        <v>271</v>
      </c>
      <c r="B41">
        <f>COUNTIF(Mapping!$D$1:$D$371,A41)</f>
        <v>4</v>
      </c>
      <c r="C41" s="26">
        <f>B41/B$70</f>
        <v>1.509433962264151E-2</v>
      </c>
    </row>
    <row r="42" spans="1:3">
      <c r="A42" s="7" t="s">
        <v>75</v>
      </c>
      <c r="B42">
        <f>COUNTIF(Mapping!$D$1:$D$371,A42)</f>
        <v>6</v>
      </c>
      <c r="C42" s="26">
        <f>B42/B$70</f>
        <v>2.2641509433962263E-2</v>
      </c>
    </row>
    <row r="43" spans="1:3">
      <c r="A43" s="7" t="s">
        <v>88</v>
      </c>
      <c r="B43">
        <f>COUNTIF(Mapping!$D$1:$D$371,A43)</f>
        <v>11</v>
      </c>
      <c r="C43" s="26">
        <f>B43/B$70</f>
        <v>4.1509433962264149E-2</v>
      </c>
    </row>
    <row r="44" spans="1:3">
      <c r="A44" s="7" t="s">
        <v>141</v>
      </c>
      <c r="B44">
        <f>COUNTIF(Mapping!$D$1:$D$371,A44)</f>
        <v>10</v>
      </c>
      <c r="C44" s="26">
        <f>B44/B$70</f>
        <v>3.7735849056603772E-2</v>
      </c>
    </row>
    <row r="45" spans="1:3">
      <c r="A45" s="7" t="s">
        <v>29</v>
      </c>
      <c r="B45">
        <f>COUNTIF(Mapping!$D$1:$D$371,A45)</f>
        <v>12</v>
      </c>
      <c r="C45" s="26">
        <f>B45/B$70</f>
        <v>4.5283018867924525E-2</v>
      </c>
    </row>
    <row r="46" spans="1:3">
      <c r="A46" s="7" t="s">
        <v>143</v>
      </c>
      <c r="B46">
        <f>COUNTIF(Mapping!$D$1:$D$371,A46)</f>
        <v>4</v>
      </c>
      <c r="C46" s="26">
        <f>B46/B$70</f>
        <v>1.509433962264151E-2</v>
      </c>
    </row>
    <row r="47" spans="1:3">
      <c r="A47" s="7" t="s">
        <v>145</v>
      </c>
      <c r="B47">
        <f>COUNTIF(Mapping!$D$1:$D$371,A47)</f>
        <v>2</v>
      </c>
      <c r="C47" s="26">
        <f>B47/B$70</f>
        <v>7.5471698113207548E-3</v>
      </c>
    </row>
    <row r="48" spans="1:3">
      <c r="A48" s="7" t="s">
        <v>230</v>
      </c>
      <c r="B48">
        <f>COUNTIF(Mapping!$D$1:$D$371,A48)</f>
        <v>1</v>
      </c>
      <c r="C48" s="26">
        <f>B48/B$70</f>
        <v>3.7735849056603774E-3</v>
      </c>
    </row>
    <row r="49" spans="1:3">
      <c r="A49" s="7" t="s">
        <v>147</v>
      </c>
      <c r="B49">
        <f>COUNTIF(Mapping!$D$1:$D$371,A49)</f>
        <v>6</v>
      </c>
      <c r="C49" s="26">
        <f>B49/B$70</f>
        <v>2.2641509433962263E-2</v>
      </c>
    </row>
    <row r="50" spans="1:3">
      <c r="A50" s="7" t="s">
        <v>149</v>
      </c>
      <c r="B50">
        <f>COUNTIF(Mapping!$D$1:$D$371,A50)</f>
        <v>2</v>
      </c>
      <c r="C50" s="26">
        <f>B50/B$70</f>
        <v>7.5471698113207548E-3</v>
      </c>
    </row>
    <row r="51" spans="1:3">
      <c r="A51" s="7" t="s">
        <v>33</v>
      </c>
      <c r="B51">
        <f>COUNTIF(Mapping!$D$1:$D$371,A51)</f>
        <v>19</v>
      </c>
      <c r="C51" s="26">
        <f>B51/B$70</f>
        <v>7.1698113207547168E-2</v>
      </c>
    </row>
    <row r="52" spans="1:3">
      <c r="A52" s="7" t="s">
        <v>97</v>
      </c>
      <c r="B52">
        <f>COUNTIF(Mapping!$D$1:$D$371,A52)</f>
        <v>14</v>
      </c>
      <c r="C52" s="26">
        <f>B52/B$70</f>
        <v>5.2830188679245285E-2</v>
      </c>
    </row>
    <row r="53" spans="1:3">
      <c r="A53" s="7" t="s">
        <v>199</v>
      </c>
      <c r="B53">
        <f>COUNTIF(Mapping!$D$1:$D$371,A53)</f>
        <v>1</v>
      </c>
      <c r="C53" s="26">
        <f>B53/B$70</f>
        <v>3.7735849056603774E-3</v>
      </c>
    </row>
    <row r="54" spans="1:3">
      <c r="A54" s="7" t="s">
        <v>201</v>
      </c>
      <c r="B54">
        <f>COUNTIF(Mapping!$D$1:$D$371,A54)</f>
        <v>4</v>
      </c>
      <c r="C54" s="26">
        <f>B54/B$70</f>
        <v>1.509433962264151E-2</v>
      </c>
    </row>
    <row r="55" spans="1:3">
      <c r="A55" s="7" t="s">
        <v>155</v>
      </c>
      <c r="B55">
        <f>COUNTIF(Mapping!$D$1:$D$371,A55)</f>
        <v>4</v>
      </c>
      <c r="C55" s="26">
        <f>B55/B$70</f>
        <v>1.509433962264151E-2</v>
      </c>
    </row>
    <row r="56" spans="1:3">
      <c r="A56" s="7" t="s">
        <v>204</v>
      </c>
      <c r="B56">
        <f>COUNTIF(Mapping!$D$1:$D$371,A56)</f>
        <v>4</v>
      </c>
      <c r="C56" s="26">
        <f>B56/B$70</f>
        <v>1.509433962264151E-2</v>
      </c>
    </row>
    <row r="57" spans="1:3">
      <c r="A57" s="7" t="s">
        <v>49</v>
      </c>
      <c r="B57">
        <f>COUNTIF(Mapping!$D$1:$D$371,A57)</f>
        <v>11</v>
      </c>
      <c r="C57" s="26">
        <f>B57/B$70</f>
        <v>4.1509433962264149E-2</v>
      </c>
    </row>
    <row r="58" spans="1:3">
      <c r="A58" s="7" t="s">
        <v>112</v>
      </c>
      <c r="B58">
        <f>COUNTIF(Mapping!$D$1:$D$371,A58)</f>
        <v>1</v>
      </c>
      <c r="C58" s="26">
        <f>B58/B$70</f>
        <v>3.7735849056603774E-3</v>
      </c>
    </row>
    <row r="59" spans="1:3">
      <c r="A59" s="7" t="s">
        <v>39</v>
      </c>
      <c r="B59">
        <f>COUNTIF(Mapping!$D$1:$D$371,A59)</f>
        <v>6</v>
      </c>
      <c r="C59" s="26">
        <f>B59/B$70</f>
        <v>2.2641509433962263E-2</v>
      </c>
    </row>
    <row r="60" spans="1:3">
      <c r="A60" s="7" t="s">
        <v>158</v>
      </c>
      <c r="B60">
        <f>COUNTIF(Mapping!$D$1:$D$371,A60)</f>
        <v>2</v>
      </c>
      <c r="C60" s="26">
        <f>B60/B$70</f>
        <v>7.5471698113207548E-3</v>
      </c>
    </row>
    <row r="61" spans="1:3">
      <c r="A61" s="7" t="s">
        <v>276</v>
      </c>
      <c r="B61">
        <f>COUNTIF(Mapping!$D$1:$D$371,A61)</f>
        <v>1</v>
      </c>
      <c r="C61" s="26">
        <f>B61/B$70</f>
        <v>3.7735849056603774E-3</v>
      </c>
    </row>
    <row r="62" spans="1:3">
      <c r="A62" s="7" t="s">
        <v>78</v>
      </c>
      <c r="B62">
        <f>COUNTIF(Mapping!$D$1:$D$371,A62)</f>
        <v>8</v>
      </c>
      <c r="C62" s="26">
        <f>B62/B$70</f>
        <v>3.0188679245283019E-2</v>
      </c>
    </row>
    <row r="63" spans="1:3">
      <c r="A63" s="7" t="s">
        <v>461</v>
      </c>
      <c r="B63">
        <f>COUNTIF(Mapping!$D$1:$D$371,A63)</f>
        <v>1</v>
      </c>
      <c r="C63" s="26">
        <f>B63/B$70</f>
        <v>3.7735849056603774E-3</v>
      </c>
    </row>
    <row r="64" spans="1:3">
      <c r="A64" s="7" t="s">
        <v>161</v>
      </c>
      <c r="B64">
        <f>COUNTIF(Mapping!$D$1:$D$371,A64)</f>
        <v>1</v>
      </c>
      <c r="C64" s="26">
        <f>B64/B$70</f>
        <v>3.7735849056603774E-3</v>
      </c>
    </row>
    <row r="65" spans="1:3" ht="15.75">
      <c r="A65" s="24" t="s">
        <v>333</v>
      </c>
      <c r="B65">
        <f>COUNTIF(Mapping!$D$1:$D$371,A65)</f>
        <v>3</v>
      </c>
      <c r="C65" s="26">
        <f>B65/B$70</f>
        <v>1.1320754716981131E-2</v>
      </c>
    </row>
    <row r="66" spans="1:3">
      <c r="A66" s="7" t="s">
        <v>44</v>
      </c>
      <c r="B66">
        <f>COUNTIF(Mapping!$D$1:$D$371,A66)</f>
        <v>7</v>
      </c>
      <c r="C66" s="26">
        <f>B66/B$70</f>
        <v>2.6415094339622643E-2</v>
      </c>
    </row>
    <row r="67" spans="1:3">
      <c r="A67" s="7" t="s">
        <v>210</v>
      </c>
      <c r="B67">
        <f>COUNTIF(Mapping!$D$1:$D$371,A67)</f>
        <v>2</v>
      </c>
      <c r="C67" s="26">
        <f>B67/B$70</f>
        <v>7.5471698113207548E-3</v>
      </c>
    </row>
    <row r="68" spans="1:3">
      <c r="A68" s="7" t="s">
        <v>118</v>
      </c>
      <c r="B68">
        <f>COUNTIF(Mapping!$D$1:$D$371,A68)</f>
        <v>8</v>
      </c>
      <c r="C68" s="26">
        <f>B68/B$70</f>
        <v>3.0188679245283019E-2</v>
      </c>
    </row>
    <row r="69" spans="1:3">
      <c r="A69" s="7" t="s">
        <v>434</v>
      </c>
      <c r="B69">
        <f>COUNTIF(Mapping!$D$1:$D$371,A69)</f>
        <v>1</v>
      </c>
      <c r="C69" s="26">
        <f>B69/B$70</f>
        <v>3.7735849056603774E-3</v>
      </c>
    </row>
    <row r="70" spans="1:3">
      <c r="B70">
        <f>SUM(B24:B69)</f>
        <v>265</v>
      </c>
      <c r="C70" s="26">
        <f>SUM(C24:C69)</f>
        <v>0.99999999999999989</v>
      </c>
    </row>
  </sheetData>
  <dataValidations count="1">
    <dataValidation allowBlank="1" showInputMessage="1" showErrorMessage="1" sqref="A24:A69" xr:uid="{264E56B0-2B43-4E92-8BDE-BA1850506072}"/>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F8530-14D2-49CA-A5F7-3AA2371C5481}">
  <dimension ref="B3:C69"/>
  <sheetViews>
    <sheetView workbookViewId="0">
      <selection activeCell="K71" sqref="K71"/>
    </sheetView>
  </sheetViews>
  <sheetFormatPr defaultRowHeight="15"/>
  <cols>
    <col min="2" max="2" width="30.42578125" bestFit="1" customWidth="1"/>
    <col min="3" max="3" width="121.85546875" customWidth="1"/>
  </cols>
  <sheetData>
    <row r="3" spans="2:3" ht="21">
      <c r="B3" s="12" t="s">
        <v>472</v>
      </c>
      <c r="C3" s="13"/>
    </row>
    <row r="4" spans="2:3">
      <c r="B4" s="14"/>
      <c r="C4" s="15"/>
    </row>
    <row r="5" spans="2:3">
      <c r="B5" s="14"/>
      <c r="C5" s="15"/>
    </row>
    <row r="6" spans="2:3">
      <c r="B6" s="16" t="s">
        <v>473</v>
      </c>
      <c r="C6" s="17" t="s">
        <v>474</v>
      </c>
    </row>
    <row r="7" spans="2:3">
      <c r="B7" s="14" t="s">
        <v>475</v>
      </c>
      <c r="C7" s="15" t="s">
        <v>476</v>
      </c>
    </row>
    <row r="8" spans="2:3">
      <c r="B8" s="14" t="s">
        <v>477</v>
      </c>
      <c r="C8" s="15" t="s">
        <v>478</v>
      </c>
    </row>
    <row r="9" spans="2:3">
      <c r="B9" s="14" t="s">
        <v>479</v>
      </c>
      <c r="C9" s="45" t="s">
        <v>480</v>
      </c>
    </row>
    <row r="10" spans="2:3" ht="14.25" customHeight="1">
      <c r="B10" s="14" t="s">
        <v>481</v>
      </c>
      <c r="C10" s="15" t="s">
        <v>482</v>
      </c>
    </row>
    <row r="11" spans="2:3">
      <c r="B11" s="14" t="s">
        <v>483</v>
      </c>
      <c r="C11" s="15" t="s">
        <v>484</v>
      </c>
    </row>
    <row r="12" spans="2:3">
      <c r="B12" s="14" t="s">
        <v>485</v>
      </c>
      <c r="C12" s="15"/>
    </row>
    <row r="13" spans="2:3">
      <c r="B13" s="14" t="s">
        <v>15</v>
      </c>
      <c r="C13" s="15"/>
    </row>
    <row r="14" spans="2:3">
      <c r="B14" s="14" t="s">
        <v>486</v>
      </c>
      <c r="C14" s="15"/>
    </row>
    <row r="15" spans="2:3">
      <c r="B15" s="14" t="s">
        <v>487</v>
      </c>
      <c r="C15" s="15"/>
    </row>
    <row r="16" spans="2:3">
      <c r="B16" s="14" t="s">
        <v>377</v>
      </c>
      <c r="C16" s="15" t="s">
        <v>488</v>
      </c>
    </row>
    <row r="17" spans="2:3">
      <c r="B17" s="14"/>
      <c r="C17" s="15"/>
    </row>
    <row r="18" spans="2:3">
      <c r="B18" s="16" t="s">
        <v>7</v>
      </c>
      <c r="C18" s="15"/>
    </row>
    <row r="19" spans="2:3">
      <c r="B19" s="14" t="s">
        <v>489</v>
      </c>
      <c r="C19" s="15"/>
    </row>
    <row r="20" spans="2:3">
      <c r="B20" s="14" t="s">
        <v>490</v>
      </c>
      <c r="C20" s="15"/>
    </row>
    <row r="21" spans="2:3">
      <c r="B21" s="14" t="s">
        <v>56</v>
      </c>
      <c r="C21" s="15"/>
    </row>
    <row r="22" spans="2:3">
      <c r="B22" s="14" t="s">
        <v>18</v>
      </c>
      <c r="C22" s="15"/>
    </row>
    <row r="23" spans="2:3">
      <c r="B23" s="14"/>
      <c r="C23" s="15"/>
    </row>
    <row r="24" spans="2:3">
      <c r="B24" s="18" t="s">
        <v>8</v>
      </c>
      <c r="C24" s="47" t="s">
        <v>491</v>
      </c>
    </row>
    <row r="25" spans="2:3">
      <c r="B25" s="14"/>
      <c r="C25" s="15"/>
    </row>
    <row r="26" spans="2:3">
      <c r="B26" s="16" t="s">
        <v>9</v>
      </c>
      <c r="C26" s="47" t="s">
        <v>492</v>
      </c>
    </row>
    <row r="27" spans="2:3">
      <c r="B27" s="14"/>
      <c r="C27" s="15"/>
    </row>
    <row r="28" spans="2:3" ht="30.75">
      <c r="B28" s="18" t="s">
        <v>10</v>
      </c>
      <c r="C28" s="48" t="s">
        <v>493</v>
      </c>
    </row>
    <row r="29" spans="2:3">
      <c r="B29" s="14"/>
      <c r="C29" s="15"/>
    </row>
    <row r="30" spans="2:3">
      <c r="B30" s="18" t="s">
        <v>11</v>
      </c>
      <c r="C30" s="47" t="s">
        <v>494</v>
      </c>
    </row>
    <row r="31" spans="2:3">
      <c r="B31" s="14"/>
      <c r="C31" s="15"/>
    </row>
    <row r="32" spans="2:3">
      <c r="B32" s="20" t="s">
        <v>12</v>
      </c>
      <c r="C32" s="47" t="s">
        <v>495</v>
      </c>
    </row>
    <row r="33" spans="2:3">
      <c r="B33" s="20"/>
      <c r="C33" s="19"/>
    </row>
    <row r="34" spans="2:3">
      <c r="B34" s="21" t="s">
        <v>13</v>
      </c>
      <c r="C34" s="46" t="s">
        <v>496</v>
      </c>
    </row>
    <row r="39" spans="2:3" ht="21">
      <c r="B39" s="12" t="s">
        <v>497</v>
      </c>
      <c r="C39" s="13"/>
    </row>
    <row r="40" spans="2:3">
      <c r="B40" s="14"/>
      <c r="C40" s="15"/>
    </row>
    <row r="41" spans="2:3">
      <c r="B41" s="14"/>
      <c r="C41" s="15"/>
    </row>
    <row r="42" spans="2:3">
      <c r="B42" s="16" t="s">
        <v>498</v>
      </c>
      <c r="C42" s="17" t="s">
        <v>499</v>
      </c>
    </row>
    <row r="43" spans="2:3">
      <c r="B43" s="14" t="s">
        <v>70</v>
      </c>
      <c r="C43" s="15" t="s">
        <v>500</v>
      </c>
    </row>
    <row r="44" spans="2:3">
      <c r="B44" s="14" t="s">
        <v>23</v>
      </c>
      <c r="C44" s="15" t="s">
        <v>501</v>
      </c>
    </row>
    <row r="45" spans="2:3">
      <c r="B45" s="14" t="s">
        <v>53</v>
      </c>
      <c r="C45" s="15" t="s">
        <v>502</v>
      </c>
    </row>
    <row r="46" spans="2:3">
      <c r="B46" s="14" t="s">
        <v>180</v>
      </c>
      <c r="C46" s="15" t="s">
        <v>503</v>
      </c>
    </row>
    <row r="47" spans="2:3">
      <c r="B47" s="14" t="s">
        <v>400</v>
      </c>
      <c r="C47" s="15" t="s">
        <v>504</v>
      </c>
    </row>
    <row r="48" spans="2:3">
      <c r="B48" s="14" t="s">
        <v>176</v>
      </c>
      <c r="C48" s="15"/>
    </row>
    <row r="49" spans="2:3">
      <c r="B49" s="14" t="s">
        <v>15</v>
      </c>
      <c r="C49" s="15"/>
    </row>
    <row r="50" spans="2:3">
      <c r="B50" s="14" t="s">
        <v>45</v>
      </c>
      <c r="C50" s="15"/>
    </row>
    <row r="51" spans="2:3">
      <c r="B51" s="14" t="s">
        <v>487</v>
      </c>
      <c r="C51" s="15"/>
    </row>
    <row r="52" spans="2:3">
      <c r="B52" s="14"/>
      <c r="C52" s="15"/>
    </row>
    <row r="53" spans="2:3">
      <c r="B53" s="16" t="s">
        <v>505</v>
      </c>
      <c r="C53" s="15"/>
    </row>
    <row r="54" spans="2:3">
      <c r="B54" s="14" t="s">
        <v>30</v>
      </c>
      <c r="C54" s="15"/>
    </row>
    <row r="55" spans="2:3">
      <c r="B55" s="14" t="s">
        <v>103</v>
      </c>
      <c r="C55" s="15"/>
    </row>
    <row r="56" spans="2:3">
      <c r="B56" s="14" t="s">
        <v>56</v>
      </c>
      <c r="C56" s="15"/>
    </row>
    <row r="57" spans="2:3">
      <c r="B57" s="14" t="s">
        <v>18</v>
      </c>
      <c r="C57" s="15"/>
    </row>
    <row r="58" spans="2:3">
      <c r="B58" s="14"/>
      <c r="C58" s="15"/>
    </row>
    <row r="59" spans="2:3">
      <c r="B59" s="18" t="s">
        <v>506</v>
      </c>
      <c r="C59" s="15" t="s">
        <v>507</v>
      </c>
    </row>
    <row r="60" spans="2:3">
      <c r="B60" s="14"/>
      <c r="C60" s="15"/>
    </row>
    <row r="61" spans="2:3">
      <c r="B61" s="16" t="s">
        <v>508</v>
      </c>
      <c r="C61" s="19" t="s">
        <v>509</v>
      </c>
    </row>
    <row r="62" spans="2:3">
      <c r="B62" s="14"/>
      <c r="C62" s="15"/>
    </row>
    <row r="63" spans="2:3" ht="30.75">
      <c r="B63" s="18" t="s">
        <v>510</v>
      </c>
      <c r="C63" s="19" t="s">
        <v>511</v>
      </c>
    </row>
    <row r="64" spans="2:3">
      <c r="B64" s="14"/>
      <c r="C64" s="15"/>
    </row>
    <row r="65" spans="2:3" ht="30.75">
      <c r="B65" s="18" t="s">
        <v>512</v>
      </c>
      <c r="C65" s="19" t="s">
        <v>513</v>
      </c>
    </row>
    <row r="66" spans="2:3">
      <c r="B66" s="14"/>
      <c r="C66" s="15"/>
    </row>
    <row r="67" spans="2:3">
      <c r="B67" s="20" t="s">
        <v>514</v>
      </c>
      <c r="C67" s="19" t="s">
        <v>515</v>
      </c>
    </row>
    <row r="68" spans="2:3">
      <c r="B68" s="20"/>
      <c r="C68" s="19"/>
    </row>
    <row r="69" spans="2:3" ht="30.75">
      <c r="B69" s="21" t="s">
        <v>516</v>
      </c>
      <c r="C69" s="55" t="s">
        <v>517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5616F0497F6544ABB547F432852CAD" ma:contentTypeVersion="16" ma:contentTypeDescription="Create a new document." ma:contentTypeScope="" ma:versionID="82a38aacb1602beeaf472609c52619c0">
  <xsd:schema xmlns:xsd="http://www.w3.org/2001/XMLSchema" xmlns:xs="http://www.w3.org/2001/XMLSchema" xmlns:p="http://schemas.microsoft.com/office/2006/metadata/properties" xmlns:ns2="aad80b9f-b5c0-4b96-b2a9-3b0e52f75f65" xmlns:ns3="dd1a6a48-2a49-48cf-a06a-15f19b7d4c11" targetNamespace="http://schemas.microsoft.com/office/2006/metadata/properties" ma:root="true" ma:fieldsID="75fe03948aaecf78fa03df387b2f759c" ns2:_="" ns3:_="">
    <xsd:import namespace="aad80b9f-b5c0-4b96-b2a9-3b0e52f75f65"/>
    <xsd:import namespace="dd1a6a48-2a49-48cf-a06a-15f19b7d4c1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d80b9f-b5c0-4b96-b2a9-3b0e52f75f6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6d2145f5-bbe4-4f91-a835-726bb6241002}" ma:internalName="TaxCatchAll" ma:showField="CatchAllData" ma:web="aad80b9f-b5c0-4b96-b2a9-3b0e52f75f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1a6a48-2a49-48cf-a06a-15f19b7d4c1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0c5145a-67b6-4be8-aea5-183f8331236e"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d1a6a48-2a49-48cf-a06a-15f19b7d4c11">
      <Terms xmlns="http://schemas.microsoft.com/office/infopath/2007/PartnerControls"/>
    </lcf76f155ced4ddcb4097134ff3c332f>
    <TaxCatchAll xmlns="aad80b9f-b5c0-4b96-b2a9-3b0e52f75f65" xsi:nil="true"/>
    <SharedWithUsers xmlns="aad80b9f-b5c0-4b96-b2a9-3b0e52f75f65">
      <UserInfo>
        <DisplayName>Theresa Ildefonso</DisplayName>
        <AccountId>978</AccountId>
        <AccountType/>
      </UserInfo>
      <UserInfo>
        <DisplayName>US Talent to Sweden</DisplayName>
        <AccountId>460</AccountId>
        <AccountType/>
      </UserInfo>
    </SharedWithUsers>
  </documentManagement>
</p:properties>
</file>

<file path=customXml/itemProps1.xml><?xml version="1.0" encoding="utf-8"?>
<ds:datastoreItem xmlns:ds="http://schemas.openxmlformats.org/officeDocument/2006/customXml" ds:itemID="{7EB4758E-4590-4450-8049-F778A1BDF583}"/>
</file>

<file path=customXml/itemProps2.xml><?xml version="1.0" encoding="utf-8"?>
<ds:datastoreItem xmlns:ds="http://schemas.openxmlformats.org/officeDocument/2006/customXml" ds:itemID="{8B246A28-BD74-458F-9099-E917F961C6B5}"/>
</file>

<file path=customXml/itemProps3.xml><?xml version="1.0" encoding="utf-8"?>
<ds:datastoreItem xmlns:ds="http://schemas.openxmlformats.org/officeDocument/2006/customXml" ds:itemID="{34C455D6-AE61-4C9F-AD43-E8BD293D21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2022-09-13T15:16:02Z</dcterms:created>
  <dcterms:modified xsi:type="dcterms:W3CDTF">2023-01-17T21:57:37Z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0x010100B15616F0497F6544ABB547F432852CAD</vt:lpwstr>
  </property>
  <property fmtid="{D5CDD505-2E9C-101B-9397-08002B2CF9AE}" pid="3" name="MediaServiceImageTags">
    <vt:lpwstr/>
  </property>
</Properties>
</file>